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K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H30" i="1" s="1"/>
  <c r="W30" i="1"/>
  <c r="V30" i="1"/>
  <c r="U30" i="1" s="1"/>
  <c r="N30" i="1"/>
  <c r="BM29" i="1"/>
  <c r="BL29" i="1"/>
  <c r="BJ29" i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 s="1"/>
  <c r="AF29" i="1" s="1"/>
  <c r="W29" i="1"/>
  <c r="V29" i="1"/>
  <c r="U29" i="1" s="1"/>
  <c r="N29" i="1"/>
  <c r="BM28" i="1"/>
  <c r="BL28" i="1"/>
  <c r="BJ28" i="1"/>
  <c r="BG28" i="1"/>
  <c r="BF28" i="1"/>
  <c r="BE28" i="1"/>
  <c r="BD28" i="1"/>
  <c r="BH28" i="1" s="1"/>
  <c r="BI28" i="1" s="1"/>
  <c r="BC28" i="1"/>
  <c r="AZ28" i="1"/>
  <c r="AX28" i="1"/>
  <c r="AS28" i="1"/>
  <c r="AL28" i="1"/>
  <c r="AM28" i="1" s="1"/>
  <c r="AG28" i="1"/>
  <c r="AE28" i="1" s="1"/>
  <c r="AF28" i="1" s="1"/>
  <c r="W28" i="1"/>
  <c r="V28" i="1"/>
  <c r="N28" i="1"/>
  <c r="BM27" i="1"/>
  <c r="BL27" i="1"/>
  <c r="BJ27" i="1"/>
  <c r="BK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G27" i="1" s="1"/>
  <c r="Y27" i="1" s="1"/>
  <c r="W27" i="1"/>
  <c r="V27" i="1"/>
  <c r="N27" i="1"/>
  <c r="BM26" i="1"/>
  <c r="BL26" i="1"/>
  <c r="BJ26" i="1"/>
  <c r="BK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/>
  <c r="W26" i="1"/>
  <c r="U26" i="1" s="1"/>
  <c r="V26" i="1"/>
  <c r="N26" i="1"/>
  <c r="H26" i="1"/>
  <c r="L26" i="1" s="1"/>
  <c r="BM25" i="1"/>
  <c r="BL25" i="1"/>
  <c r="BJ25" i="1"/>
  <c r="BK25" i="1" s="1"/>
  <c r="AU25" i="1" s="1"/>
  <c r="AW25" i="1" s="1"/>
  <c r="BG25" i="1"/>
  <c r="BF25" i="1"/>
  <c r="BE25" i="1"/>
  <c r="BD25" i="1"/>
  <c r="BH25" i="1" s="1"/>
  <c r="BI25" i="1" s="1"/>
  <c r="BC25" i="1"/>
  <c r="AZ25" i="1"/>
  <c r="AX25" i="1"/>
  <c r="AS25" i="1"/>
  <c r="AL25" i="1"/>
  <c r="AM25" i="1" s="1"/>
  <c r="AG25" i="1"/>
  <c r="AE25" i="1" s="1"/>
  <c r="W25" i="1"/>
  <c r="V25" i="1"/>
  <c r="U25" i="1"/>
  <c r="N25" i="1"/>
  <c r="BM24" i="1"/>
  <c r="BL24" i="1"/>
  <c r="BJ24" i="1"/>
  <c r="BK24" i="1" s="1"/>
  <c r="Q24" i="1" s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 s="1"/>
  <c r="AF24" i="1" s="1"/>
  <c r="W24" i="1"/>
  <c r="V24" i="1"/>
  <c r="N24" i="1"/>
  <c r="G24" i="1"/>
  <c r="Y24" i="1" s="1"/>
  <c r="BM23" i="1"/>
  <c r="BL23" i="1"/>
  <c r="BJ23" i="1"/>
  <c r="BG23" i="1"/>
  <c r="BF23" i="1"/>
  <c r="BE23" i="1"/>
  <c r="BD23" i="1"/>
  <c r="BH23" i="1" s="1"/>
  <c r="BI23" i="1" s="1"/>
  <c r="BC23" i="1"/>
  <c r="AZ23" i="1"/>
  <c r="AX23" i="1"/>
  <c r="AS23" i="1"/>
  <c r="AL23" i="1"/>
  <c r="AM23" i="1" s="1"/>
  <c r="AG23" i="1"/>
  <c r="AE23" i="1" s="1"/>
  <c r="H23" i="1" s="1"/>
  <c r="AV23" i="1" s="1"/>
  <c r="W23" i="1"/>
  <c r="V23" i="1"/>
  <c r="U23" i="1" s="1"/>
  <c r="N23" i="1"/>
  <c r="BM22" i="1"/>
  <c r="BL22" i="1"/>
  <c r="BJ22" i="1"/>
  <c r="BK22" i="1" s="1"/>
  <c r="AU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/>
  <c r="W22" i="1"/>
  <c r="U22" i="1" s="1"/>
  <c r="V22" i="1"/>
  <c r="N22" i="1"/>
  <c r="H22" i="1"/>
  <c r="AV22" i="1" s="1"/>
  <c r="BM21" i="1"/>
  <c r="BL21" i="1"/>
  <c r="BJ21" i="1"/>
  <c r="BK21" i="1" s="1"/>
  <c r="AU21" i="1" s="1"/>
  <c r="BG21" i="1"/>
  <c r="BF21" i="1"/>
  <c r="BE21" i="1"/>
  <c r="BD21" i="1"/>
  <c r="BH21" i="1" s="1"/>
  <c r="BI21" i="1" s="1"/>
  <c r="BC21" i="1"/>
  <c r="AZ21" i="1"/>
  <c r="AX21" i="1"/>
  <c r="AS21" i="1"/>
  <c r="AL21" i="1"/>
  <c r="AM21" i="1" s="1"/>
  <c r="AG21" i="1"/>
  <c r="AE21" i="1"/>
  <c r="W21" i="1"/>
  <c r="V21" i="1"/>
  <c r="U21" i="1"/>
  <c r="N21" i="1"/>
  <c r="BM20" i="1"/>
  <c r="BL20" i="1"/>
  <c r="BJ20" i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AF20" i="1"/>
  <c r="W20" i="1"/>
  <c r="V20" i="1"/>
  <c r="U20" i="1" s="1"/>
  <c r="N20" i="1"/>
  <c r="G20" i="1"/>
  <c r="Y20" i="1" s="1"/>
  <c r="BM19" i="1"/>
  <c r="BL19" i="1"/>
  <c r="BJ19" i="1"/>
  <c r="BG19" i="1"/>
  <c r="BF19" i="1"/>
  <c r="BE19" i="1"/>
  <c r="BD19" i="1"/>
  <c r="BH19" i="1" s="1"/>
  <c r="BI19" i="1" s="1"/>
  <c r="BC19" i="1"/>
  <c r="AZ19" i="1"/>
  <c r="AX19" i="1"/>
  <c r="AS19" i="1"/>
  <c r="AL19" i="1"/>
  <c r="AM19" i="1" s="1"/>
  <c r="AG19" i="1"/>
  <c r="AE19" i="1" s="1"/>
  <c r="AF19" i="1" s="1"/>
  <c r="W19" i="1"/>
  <c r="V19" i="1"/>
  <c r="N19" i="1"/>
  <c r="L30" i="1" l="1"/>
  <c r="AV30" i="1"/>
  <c r="AW22" i="1"/>
  <c r="AW21" i="1"/>
  <c r="AY22" i="1"/>
  <c r="AV26" i="1"/>
  <c r="H27" i="1"/>
  <c r="AV27" i="1" s="1"/>
  <c r="AY27" i="1" s="1"/>
  <c r="G28" i="1"/>
  <c r="Y28" i="1" s="1"/>
  <c r="U19" i="1"/>
  <c r="BK19" i="1"/>
  <c r="AU19" i="1" s="1"/>
  <c r="AW19" i="1" s="1"/>
  <c r="BK23" i="1"/>
  <c r="AU23" i="1" s="1"/>
  <c r="AW23" i="1" s="1"/>
  <c r="U27" i="1"/>
  <c r="BK28" i="1"/>
  <c r="Q28" i="1" s="1"/>
  <c r="BK29" i="1"/>
  <c r="AU30" i="1"/>
  <c r="AW30" i="1" s="1"/>
  <c r="Q30" i="1"/>
  <c r="AU26" i="1"/>
  <c r="AW26" i="1" s="1"/>
  <c r="Q26" i="1"/>
  <c r="AU29" i="1"/>
  <c r="AW29" i="1" s="1"/>
  <c r="Q29" i="1"/>
  <c r="G19" i="1"/>
  <c r="I20" i="1"/>
  <c r="H20" i="1"/>
  <c r="AV20" i="1" s="1"/>
  <c r="H21" i="1"/>
  <c r="AV21" i="1" s="1"/>
  <c r="AY21" i="1" s="1"/>
  <c r="G21" i="1"/>
  <c r="I22" i="1"/>
  <c r="AF23" i="1"/>
  <c r="I23" i="1"/>
  <c r="U24" i="1"/>
  <c r="AU24" i="1"/>
  <c r="U28" i="1"/>
  <c r="AU28" i="1"/>
  <c r="AW28" i="1" s="1"/>
  <c r="H19" i="1"/>
  <c r="AV19" i="1" s="1"/>
  <c r="AY19" i="1" s="1"/>
  <c r="L19" i="1"/>
  <c r="Q21" i="1"/>
  <c r="AF21" i="1"/>
  <c r="L22" i="1"/>
  <c r="Q22" i="1"/>
  <c r="G22" i="1"/>
  <c r="AF22" i="1"/>
  <c r="L23" i="1"/>
  <c r="H24" i="1"/>
  <c r="AV24" i="1" s="1"/>
  <c r="H25" i="1"/>
  <c r="AV25" i="1" s="1"/>
  <c r="AY25" i="1" s="1"/>
  <c r="G25" i="1"/>
  <c r="I26" i="1"/>
  <c r="AF27" i="1"/>
  <c r="H28" i="1"/>
  <c r="AV28" i="1" s="1"/>
  <c r="AY28" i="1" s="1"/>
  <c r="H29" i="1"/>
  <c r="L29" i="1" s="1"/>
  <c r="G29" i="1"/>
  <c r="I30" i="1"/>
  <c r="AW24" i="1"/>
  <c r="Q19" i="1"/>
  <c r="BK20" i="1"/>
  <c r="G23" i="1"/>
  <c r="R24" i="1"/>
  <c r="S24" i="1" s="1"/>
  <c r="Q25" i="1"/>
  <c r="AF25" i="1"/>
  <c r="G26" i="1"/>
  <c r="AF26" i="1"/>
  <c r="L27" i="1"/>
  <c r="Q27" i="1"/>
  <c r="R28" i="1"/>
  <c r="S28" i="1" s="1"/>
  <c r="Z28" i="1" s="1"/>
  <c r="G30" i="1"/>
  <c r="AF30" i="1"/>
  <c r="AY23" i="1" l="1"/>
  <c r="Q23" i="1"/>
  <c r="I27" i="1"/>
  <c r="AY30" i="1"/>
  <c r="I28" i="1"/>
  <c r="I19" i="1"/>
  <c r="AY24" i="1"/>
  <c r="T24" i="1"/>
  <c r="X24" i="1" s="1"/>
  <c r="AA24" i="1"/>
  <c r="R29" i="1"/>
  <c r="S29" i="1" s="1"/>
  <c r="R26" i="1"/>
  <c r="S26" i="1" s="1"/>
  <c r="Q20" i="1"/>
  <c r="AU20" i="1"/>
  <c r="AW20" i="1" s="1"/>
  <c r="O28" i="1"/>
  <c r="M28" i="1" s="1"/>
  <c r="P28" i="1" s="1"/>
  <c r="J28" i="1" s="1"/>
  <c r="K28" i="1" s="1"/>
  <c r="L24" i="1"/>
  <c r="L21" i="1"/>
  <c r="R25" i="1"/>
  <c r="S25" i="1" s="1"/>
  <c r="I24" i="1"/>
  <c r="Y22" i="1"/>
  <c r="R21" i="1"/>
  <c r="S21" i="1" s="1"/>
  <c r="O21" i="1" s="1"/>
  <c r="M21" i="1" s="1"/>
  <c r="P21" i="1" s="1"/>
  <c r="J21" i="1" s="1"/>
  <c r="K21" i="1" s="1"/>
  <c r="AY20" i="1"/>
  <c r="Y19" i="1"/>
  <c r="AY26" i="1"/>
  <c r="R30" i="1"/>
  <c r="S30" i="1" s="1"/>
  <c r="T28" i="1"/>
  <c r="X28" i="1" s="1"/>
  <c r="AA28" i="1"/>
  <c r="AB28" i="1" s="1"/>
  <c r="O26" i="1"/>
  <c r="M26" i="1" s="1"/>
  <c r="P26" i="1" s="1"/>
  <c r="J26" i="1" s="1"/>
  <c r="K26" i="1" s="1"/>
  <c r="Y26" i="1"/>
  <c r="Y23" i="1"/>
  <c r="AV29" i="1"/>
  <c r="AY29" i="1" s="1"/>
  <c r="I29" i="1"/>
  <c r="R27" i="1"/>
  <c r="S27" i="1" s="1"/>
  <c r="R23" i="1"/>
  <c r="S23" i="1" s="1"/>
  <c r="O25" i="1"/>
  <c r="M25" i="1" s="1"/>
  <c r="P25" i="1" s="1"/>
  <c r="J25" i="1" s="1"/>
  <c r="K25" i="1" s="1"/>
  <c r="Y25" i="1"/>
  <c r="O30" i="1"/>
  <c r="M30" i="1" s="1"/>
  <c r="P30" i="1" s="1"/>
  <c r="J30" i="1" s="1"/>
  <c r="K30" i="1" s="1"/>
  <c r="Y30" i="1"/>
  <c r="I25" i="1"/>
  <c r="R19" i="1"/>
  <c r="S19" i="1" s="1"/>
  <c r="O29" i="1"/>
  <c r="M29" i="1" s="1"/>
  <c r="P29" i="1" s="1"/>
  <c r="J29" i="1" s="1"/>
  <c r="K29" i="1" s="1"/>
  <c r="Y29" i="1"/>
  <c r="L28" i="1"/>
  <c r="L25" i="1"/>
  <c r="O24" i="1"/>
  <c r="M24" i="1" s="1"/>
  <c r="P24" i="1" s="1"/>
  <c r="J24" i="1" s="1"/>
  <c r="K24" i="1" s="1"/>
  <c r="R22" i="1"/>
  <c r="S22" i="1" s="1"/>
  <c r="I21" i="1"/>
  <c r="Y21" i="1"/>
  <c r="L20" i="1"/>
  <c r="Z24" i="1"/>
  <c r="AA22" i="1" l="1"/>
  <c r="T22" i="1"/>
  <c r="X22" i="1" s="1"/>
  <c r="Z22" i="1"/>
  <c r="O22" i="1"/>
  <c r="M22" i="1" s="1"/>
  <c r="P22" i="1" s="1"/>
  <c r="J22" i="1" s="1"/>
  <c r="K22" i="1" s="1"/>
  <c r="AA30" i="1"/>
  <c r="T30" i="1"/>
  <c r="X30" i="1" s="1"/>
  <c r="Z30" i="1"/>
  <c r="T21" i="1"/>
  <c r="X21" i="1" s="1"/>
  <c r="AA21" i="1"/>
  <c r="Z21" i="1"/>
  <c r="R20" i="1"/>
  <c r="S20" i="1" s="1"/>
  <c r="T29" i="1"/>
  <c r="X29" i="1" s="1"/>
  <c r="AA29" i="1"/>
  <c r="Z29" i="1"/>
  <c r="AA23" i="1"/>
  <c r="T23" i="1"/>
  <c r="X23" i="1" s="1"/>
  <c r="Z23" i="1"/>
  <c r="T19" i="1"/>
  <c r="X19" i="1" s="1"/>
  <c r="AA19" i="1"/>
  <c r="Z19" i="1"/>
  <c r="O23" i="1"/>
  <c r="M23" i="1" s="1"/>
  <c r="P23" i="1" s="1"/>
  <c r="J23" i="1" s="1"/>
  <c r="K23" i="1" s="1"/>
  <c r="O19" i="1"/>
  <c r="M19" i="1" s="1"/>
  <c r="P19" i="1" s="1"/>
  <c r="J19" i="1" s="1"/>
  <c r="K19" i="1" s="1"/>
  <c r="T25" i="1"/>
  <c r="X25" i="1" s="1"/>
  <c r="AA25" i="1"/>
  <c r="Z25" i="1"/>
  <c r="AB24" i="1"/>
  <c r="T27" i="1"/>
  <c r="X27" i="1" s="1"/>
  <c r="AA27" i="1"/>
  <c r="Z27" i="1"/>
  <c r="O27" i="1"/>
  <c r="M27" i="1" s="1"/>
  <c r="P27" i="1" s="1"/>
  <c r="J27" i="1" s="1"/>
  <c r="K27" i="1" s="1"/>
  <c r="AA26" i="1"/>
  <c r="T26" i="1"/>
  <c r="X26" i="1" s="1"/>
  <c r="Z26" i="1"/>
  <c r="AB27" i="1" l="1"/>
  <c r="AB25" i="1"/>
  <c r="T20" i="1"/>
  <c r="X20" i="1" s="1"/>
  <c r="AA20" i="1"/>
  <c r="O20" i="1"/>
  <c r="M20" i="1" s="1"/>
  <c r="P20" i="1" s="1"/>
  <c r="J20" i="1" s="1"/>
  <c r="K20" i="1" s="1"/>
  <c r="Z20" i="1"/>
  <c r="AB26" i="1"/>
  <c r="AB19" i="1"/>
  <c r="AB23" i="1"/>
  <c r="AB29" i="1"/>
  <c r="AB21" i="1"/>
  <c r="AB30" i="1"/>
  <c r="AB22" i="1"/>
  <c r="AB20" i="1" l="1"/>
</calcChain>
</file>

<file path=xl/sharedStrings.xml><?xml version="1.0" encoding="utf-8"?>
<sst xmlns="http://schemas.openxmlformats.org/spreadsheetml/2006/main" count="891" uniqueCount="428">
  <si>
    <t>File opened</t>
  </si>
  <si>
    <t>2020-09-08 13:07:54</t>
  </si>
  <si>
    <t>Console s/n</t>
  </si>
  <si>
    <t>68C-901344</t>
  </si>
  <si>
    <t>Console ver</t>
  </si>
  <si>
    <t>Bluestem v.1.4.05</t>
  </si>
  <si>
    <t>Scripts ver</t>
  </si>
  <si>
    <t>2020.04  1.4.05, May 2020</t>
  </si>
  <si>
    <t>Head s/n</t>
  </si>
  <si>
    <t>68H-581344</t>
  </si>
  <si>
    <t>Head ver</t>
  </si>
  <si>
    <t>1.4.2</t>
  </si>
  <si>
    <t>Head cal</t>
  </si>
  <si>
    <t>{"h2oaspan2": "0", "h2obspanconc1": "19.45", "co2bspan2": "-0.0264927", "h2oaspanconc1": "19.45", "h2oaspan2b": "0.0948874", "h2obzero": "1.06811", "h2obspan2b": "0.0952042", "flowmeterzero": "1.06113", "co2aspan1": "0.959104", "co2bspan2a": "0.189054", "oxygen": "21", "h2obspan1": "1.02611", "h2oaspanconc2": "0", "co2bspan1": "0.957744", "co2bspanconc1": "993", "h2obspan2a": "0.0927813", "co2azero": "0.870173", "h2obspanconc2": "0", "co2aspan2a": "0.188041", "h2obspan2": "0", "flowazero": "0.28716", "flowbzero": "0.30082", "tazero": "0.197292", "ssb_ref": "37590.7", "chamberpressurezero": "2.59421", "co2aspanconc2": "296.7", "co2aspanconc1": "993", "co2aspan2": "-0.0251474", "tbzero": "0.155348", "h2oaspan2a": "0.0933829", "co2bspan2b": "0.180118", "co2bspanconc2": "296.7", "h2oazero": "1.05097", "co2aspan2b": "0.179462", "ssa_ref": "32565.6", "h2oaspan1": "1.01611", "co2bzero": "0.862588"}</t>
  </si>
  <si>
    <t>Chamber type</t>
  </si>
  <si>
    <t>6800-01</t>
  </si>
  <si>
    <t>Chamber s/n</t>
  </si>
  <si>
    <t>MPF-551069</t>
  </si>
  <si>
    <t>Chamber rev</t>
  </si>
  <si>
    <t>0</t>
  </si>
  <si>
    <t>Chamber cal</t>
  </si>
  <si>
    <t>Fluorometer</t>
  </si>
  <si>
    <t>Flr. Version</t>
  </si>
  <si>
    <t>13:07:54</t>
  </si>
  <si>
    <t>Stability Definition:	H2O_r (Meas): Slp&lt;0.5 Per=20	CO2_r (Meas): Slp&lt;0.1 Per=20	H2O_s (Meas): Slp&lt;0.5 Per=20	CO2_s (Meas): Slp&lt;1 Per=15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</si>
  <si>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</si>
  <si>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</si>
  <si>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</si>
  <si>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</si>
  <si>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</si>
  <si>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</si>
  <si>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</si>
  <si>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</si>
  <si>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</si>
  <si>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</si>
  <si>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</si>
  <si>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</si>
  <si>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</si>
  <si>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</si>
  <si>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</si>
  <si>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</si>
  <si>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</si>
  <si>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</si>
  <si>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</si>
  <si>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</si>
  <si>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</si>
  <si>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</si>
  <si>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</si>
  <si>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</si>
  <si>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</si>
  <si>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</si>
  <si>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</si>
  <si>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</si>
  <si>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</si>
  <si>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</si>
  <si>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</si>
  <si>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</si>
  <si>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</si>
  <si>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</si>
  <si>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</si>
  <si>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</si>
  <si>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</si>
  <si>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</si>
  <si>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</si>
  <si>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</si>
  <si>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</si>
  <si>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</si>
  <si>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</si>
  <si>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</si>
  <si>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</si>
  <si>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</si>
  <si>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</si>
  <si>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</si>
  <si>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</si>
  <si>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</si>
  <si>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</si>
  <si>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</si>
  <si>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</si>
  <si>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</si>
  <si>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</si>
  <si>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</si>
  <si>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</si>
  <si>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</si>
  <si>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2.74045 84.1008 397.143 656.336 901.701 1102.83 1307.81 1499.6</t>
  </si>
  <si>
    <t>Fs_true</t>
  </si>
  <si>
    <t>-2.87423 107.655 402.187 601.021 800.876 1002.25 1200.94 1401.52</t>
  </si>
  <si>
    <t>leak_wt</t>
  </si>
  <si>
    <t>Sys</t>
  </si>
  <si>
    <t>GasEx</t>
  </si>
  <si>
    <t>Leak</t>
  </si>
  <si>
    <t>FLR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</si>
  <si>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</si>
  <si>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</si>
  <si>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</si>
  <si>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</si>
  <si>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</si>
  <si>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</si>
  <si>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</si>
  <si>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</si>
  <si>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</si>
  <si>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</si>
  <si>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</si>
  <si>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</si>
  <si>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</si>
  <si>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</si>
  <si>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</si>
  <si>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</si>
  <si>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</si>
  <si>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</si>
  <si>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</si>
  <si>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</si>
  <si>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</si>
  <si>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</si>
  <si>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</si>
  <si>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</si>
  <si>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</si>
  <si>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</si>
  <si>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</si>
  <si>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</si>
  <si>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</si>
  <si>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</si>
  <si>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</si>
  <si>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</si>
  <si>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</si>
  <si>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</si>
  <si>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</si>
  <si>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</si>
  <si>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</si>
  <si>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</si>
  <si>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</si>
  <si>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</si>
  <si>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</si>
  <si>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</si>
  <si>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</si>
  <si>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</si>
  <si>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</si>
  <si>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</si>
  <si>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</si>
  <si>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</si>
  <si>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</si>
  <si>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</si>
  <si>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</si>
  <si>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</si>
  <si>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</si>
  <si>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</si>
  <si>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</si>
  <si>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</si>
  <si>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</si>
  <si>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</si>
  <si>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</si>
  <si>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</si>
  <si>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</si>
  <si>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</si>
  <si>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</si>
  <si>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</si>
  <si>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</si>
  <si>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</si>
  <si>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</si>
  <si>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</si>
  <si>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</si>
  <si>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</si>
  <si>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</si>
  <si>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</si>
  <si>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</si>
  <si>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</si>
  <si>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</si>
  <si>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</si>
  <si>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</si>
  <si>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</si>
  <si>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</si>
  <si>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</si>
  <si>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</si>
  <si>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</si>
  <si>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</si>
  <si>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</si>
  <si>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</si>
  <si>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</si>
  <si>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</si>
  <si>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</si>
  <si>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</si>
  <si>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</si>
  <si>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</si>
  <si>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</si>
  <si>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</si>
  <si>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</si>
  <si>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</si>
  <si>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</si>
  <si>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</si>
  <si>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</si>
  <si>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</si>
  <si>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</si>
  <si>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</si>
  <si>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</si>
  <si>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</si>
  <si>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</si>
  <si>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</si>
  <si>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</si>
  <si>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</si>
  <si>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</si>
  <si>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</si>
  <si>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</si>
  <si>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</si>
  <si>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</si>
  <si>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</si>
  <si>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</si>
  <si>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</si>
  <si>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</si>
  <si>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</si>
  <si>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</si>
  <si>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</si>
  <si>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</si>
  <si>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</si>
  <si>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</si>
  <si>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</si>
  <si>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</si>
  <si>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</si>
  <si>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</si>
  <si>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</si>
  <si>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</si>
  <si>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</si>
  <si>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</si>
  <si>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</si>
  <si>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</si>
  <si>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</si>
  <si>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</si>
  <si>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</si>
  <si>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</si>
  <si>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</si>
  <si>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</si>
  <si>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</si>
  <si>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</si>
  <si>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</si>
  <si>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</si>
  <si>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</si>
  <si>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</si>
  <si>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</si>
  <si>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</si>
  <si>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</si>
  <si>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</si>
  <si>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</si>
  <si>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</si>
  <si>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</si>
  <si>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</si>
  <si>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</si>
  <si>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</si>
  <si>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</si>
  <si>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</si>
  <si>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</si>
  <si>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</si>
  <si>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</si>
  <si>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</si>
  <si>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</si>
  <si>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</si>
  <si>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</si>
  <si>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</si>
  <si>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</si>
  <si>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</si>
  <si>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</si>
  <si>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</si>
  <si>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</si>
  <si>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</si>
  <si>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</si>
  <si>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</si>
  <si>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</si>
  <si>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</si>
  <si>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</si>
  <si>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</si>
  <si>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</si>
  <si>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</si>
  <si>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</si>
  <si>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</si>
  <si>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</si>
  <si>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</si>
  <si>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</si>
  <si>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</si>
  <si>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</si>
  <si>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</si>
  <si>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</si>
  <si>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</si>
  <si>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AccH2O_hum</t>
  </si>
  <si>
    <t>CO2_hrs</t>
  </si>
  <si>
    <t>AccH2O_des</t>
  </si>
  <si>
    <t>AccCO2_soda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</si>
  <si>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</si>
  <si>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</si>
  <si>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</si>
  <si>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</si>
  <si>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</si>
  <si>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</si>
  <si>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</si>
  <si>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</si>
  <si>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</si>
  <si>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</si>
  <si>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</si>
  <si>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</si>
  <si>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</si>
  <si>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</si>
  <si>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</si>
  <si>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</si>
  <si>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</si>
  <si>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</si>
  <si>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</si>
  <si>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</si>
  <si>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</si>
  <si>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</si>
  <si>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</si>
  <si>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</si>
  <si>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</si>
  <si>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</si>
  <si>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</si>
  <si>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</si>
  <si>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</si>
  <si>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</si>
  <si>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</si>
  <si>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</si>
  <si>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</si>
  <si>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</si>
  <si>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</si>
  <si>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</si>
  <si>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</si>
  <si>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</si>
  <si>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</si>
  <si>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</si>
  <si>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</si>
  <si>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</si>
  <si>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</si>
  <si>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</si>
  <si>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</si>
  <si>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</si>
  <si>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</si>
  <si>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</si>
  <si>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</si>
  <si>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</si>
  <si>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</si>
  <si>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</si>
  <si>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</si>
  <si>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</si>
  <si>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</si>
  <si>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</si>
  <si>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</si>
  <si>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</si>
  <si>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</si>
  <si>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</si>
  <si>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</si>
  <si>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</si>
  <si>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</si>
  <si>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</si>
  <si>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</si>
  <si>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</si>
  <si>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</si>
  <si>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</si>
  <si>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</si>
  <si>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</si>
  <si>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</si>
  <si>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</si>
  <si>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V</t>
  </si>
  <si>
    <t>mV</t>
  </si>
  <si>
    <t>mg</t>
  </si>
  <si>
    <t>hrs</t>
  </si>
  <si>
    <t>min</t>
  </si>
  <si>
    <t>MPF-1863-20161005-12_21_07</t>
  </si>
  <si>
    <t>3/4</t>
  </si>
  <si>
    <t>11111111</t>
  </si>
  <si>
    <t>oooooooo</t>
  </si>
  <si>
    <t>off</t>
  </si>
  <si>
    <t>20200908 13:34:08</t>
  </si>
  <si>
    <t>13:34:08</t>
  </si>
  <si>
    <t>MPF-1866-20161005-13_58_28</t>
  </si>
  <si>
    <t>DARK-1867-20161005-13_58_30</t>
  </si>
  <si>
    <t>13:33:07</t>
  </si>
  <si>
    <t>1/4</t>
  </si>
  <si>
    <t>20200908 13:35:31</t>
  </si>
  <si>
    <t>13:35:31</t>
  </si>
  <si>
    <t>MPF-1868-20161005-13_59_51</t>
  </si>
  <si>
    <t>DARK-1869-20161005-13_59_53</t>
  </si>
  <si>
    <t>13:35:52</t>
  </si>
  <si>
    <t>4/4</t>
  </si>
  <si>
    <t>20200908 13:37:53</t>
  </si>
  <si>
    <t>13:37:53</t>
  </si>
  <si>
    <t>MPF-1870-20161005-14_02_13</t>
  </si>
  <si>
    <t>DARK-1871-20161005-14_02_15</t>
  </si>
  <si>
    <t>13:38:15</t>
  </si>
  <si>
    <t>20200908 13:40:16</t>
  </si>
  <si>
    <t>13:40:16</t>
  </si>
  <si>
    <t>MPF-1872-20161005-14_04_37</t>
  </si>
  <si>
    <t>DARK-1873-20161005-14_04_38</t>
  </si>
  <si>
    <t>13:39:13</t>
  </si>
  <si>
    <t>20200908 13:41:59</t>
  </si>
  <si>
    <t>13:41:59</t>
  </si>
  <si>
    <t>MPF-1874-20161005-14_06_19</t>
  </si>
  <si>
    <t>DARK-1875-20161005-14_06_21</t>
  </si>
  <si>
    <t>13:42:17</t>
  </si>
  <si>
    <t>20200908 13:44:18</t>
  </si>
  <si>
    <t>13:44:18</t>
  </si>
  <si>
    <t>MPF-1876-20161005-14_08_39</t>
  </si>
  <si>
    <t>DARK-1877-20161005-14_08_41</t>
  </si>
  <si>
    <t>13:43:11</t>
  </si>
  <si>
    <t>0/4</t>
  </si>
  <si>
    <t>20200908 13:45:57</t>
  </si>
  <si>
    <t>13:45:57</t>
  </si>
  <si>
    <t>MPF-1878-20161005-14_10_17</t>
  </si>
  <si>
    <t>DARK-1879-20161005-14_10_19</t>
  </si>
  <si>
    <t>13:46:14</t>
  </si>
  <si>
    <t>20200908 13:48:15</t>
  </si>
  <si>
    <t>13:48:15</t>
  </si>
  <si>
    <t>MPF-1880-20161005-14_12_35</t>
  </si>
  <si>
    <t>DARK-1881-20161005-14_12_37</t>
  </si>
  <si>
    <t>13:47:07</t>
  </si>
  <si>
    <t>20200908 13:49:55</t>
  </si>
  <si>
    <t>13:49:55</t>
  </si>
  <si>
    <t>MPF-1882-20161005-14_14_15</t>
  </si>
  <si>
    <t>DARK-1883-20161005-14_14_17</t>
  </si>
  <si>
    <t>13:50:12</t>
  </si>
  <si>
    <t>20200908 13:51:40</t>
  </si>
  <si>
    <t>13:51:40</t>
  </si>
  <si>
    <t>MPF-1884-20161005-14_16_00</t>
  </si>
  <si>
    <t>DARK-1885-20161005-14_16_02</t>
  </si>
  <si>
    <t>13:51:03</t>
  </si>
  <si>
    <t>20200908 13:53:13</t>
  </si>
  <si>
    <t>13:53:13</t>
  </si>
  <si>
    <t>MPF-1886-20161005-14_17_33</t>
  </si>
  <si>
    <t>-</t>
  </si>
  <si>
    <t>13:52:31</t>
  </si>
  <si>
    <t>20200908 14:17:44</t>
  </si>
  <si>
    <t>14:17:44</t>
  </si>
  <si>
    <t>MPF-1887-20161005-14_42_04</t>
  </si>
  <si>
    <t>14:18:01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</si>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</sst>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D30"/>
  <sheetViews>
    <sheetView tabSelected="1" topLeftCell="Z11" workbookViewId="0">
      <selection activeCell="AR18" sqref="AR18"/>
    </sheetView>
  </sheetViews>
  <sheetFormatPr defaultRowHeight="14.5" x14ac:dyDescent="0.35"/>
  <sheetData>
    <row r="2" spans="1:238" x14ac:dyDescent="0.35">
      <c r="A2" t="s">
        <v>25</v>
      </c>
      <c r="B2" t="s">
        <v>26</v>
      </c>
      <c r="C2" t="s">
        <v>28</v>
      </c>
    </row>
    <row r="3" spans="1:238" x14ac:dyDescent="0.35">
      <c r="B3" t="s">
        <v>27</v>
      </c>
      <c r="C3" t="s">
        <v>29</v>
      </c>
    </row>
    <row r="4" spans="1:238" x14ac:dyDescent="0.35">
      <c r="A4" t="s">
        <v>30</v>
      </c>
      <c r="B4" t="s">
        <v>31</v>
      </c>
      <c r="C4" t="s">
        <v>32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38</v>
      </c>
      <c r="J4" t="s">
        <v>39</v>
      </c>
      <c r="K4" t="s">
        <v>40</v>
      </c>
    </row>
    <row r="5" spans="1:238" x14ac:dyDescent="0.35">
      <c r="B5" t="s">
        <v>15</v>
      </c>
      <c r="D5">
        <v>0.25</v>
      </c>
      <c r="E5">
        <v>0.35860134458027498</v>
      </c>
      <c r="F5">
        <v>-4.0181648938029096E-3</v>
      </c>
      <c r="G5">
        <v>4.5107421038718598E-3</v>
      </c>
      <c r="H5">
        <v>-4.4762007154871301E-3</v>
      </c>
      <c r="I5">
        <v>1</v>
      </c>
      <c r="J5">
        <v>6</v>
      </c>
      <c r="K5">
        <v>96.9</v>
      </c>
    </row>
    <row r="6" spans="1:238" x14ac:dyDescent="0.35">
      <c r="A6" t="s">
        <v>41</v>
      </c>
      <c r="B6" t="s">
        <v>42</v>
      </c>
      <c r="C6" t="s">
        <v>43</v>
      </c>
      <c r="D6" t="s">
        <v>44</v>
      </c>
      <c r="E6" t="s">
        <v>46</v>
      </c>
    </row>
    <row r="7" spans="1:238" x14ac:dyDescent="0.35">
      <c r="B7">
        <v>6</v>
      </c>
      <c r="C7">
        <v>0.5</v>
      </c>
      <c r="D7" t="s">
        <v>45</v>
      </c>
      <c r="E7">
        <v>2</v>
      </c>
    </row>
    <row r="8" spans="1:238" x14ac:dyDescent="0.35">
      <c r="A8" t="s">
        <v>47</v>
      </c>
      <c r="B8" t="s">
        <v>48</v>
      </c>
      <c r="C8" t="s">
        <v>49</v>
      </c>
      <c r="D8" t="s">
        <v>50</v>
      </c>
      <c r="E8" t="s">
        <v>51</v>
      </c>
    </row>
    <row r="9" spans="1:238" x14ac:dyDescent="0.35">
      <c r="B9">
        <v>0</v>
      </c>
      <c r="C9">
        <v>1</v>
      </c>
      <c r="D9">
        <v>0</v>
      </c>
      <c r="E9">
        <v>0</v>
      </c>
    </row>
    <row r="10" spans="1:238" x14ac:dyDescent="0.35">
      <c r="A10" t="s">
        <v>52</v>
      </c>
      <c r="B10" t="s">
        <v>53</v>
      </c>
      <c r="C10" t="s">
        <v>55</v>
      </c>
      <c r="D10" t="s">
        <v>57</v>
      </c>
      <c r="E10" t="s">
        <v>58</v>
      </c>
      <c r="F10" t="s">
        <v>59</v>
      </c>
      <c r="G10" t="s">
        <v>60</v>
      </c>
      <c r="H10" t="s">
        <v>61</v>
      </c>
      <c r="I10" t="s">
        <v>62</v>
      </c>
      <c r="J10" t="s">
        <v>63</v>
      </c>
      <c r="K10" t="s">
        <v>64</v>
      </c>
      <c r="L10" t="s">
        <v>65</v>
      </c>
      <c r="M10" t="s">
        <v>66</v>
      </c>
      <c r="N10" t="s">
        <v>67</v>
      </c>
      <c r="O10" t="s">
        <v>68</v>
      </c>
      <c r="P10" t="s">
        <v>69</v>
      </c>
      <c r="Q10" t="s">
        <v>70</v>
      </c>
    </row>
    <row r="11" spans="1:238" x14ac:dyDescent="0.35">
      <c r="B11" t="s">
        <v>54</v>
      </c>
      <c r="C11" t="s">
        <v>56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38" x14ac:dyDescent="0.35">
      <c r="A12" t="s">
        <v>71</v>
      </c>
      <c r="B12" t="s">
        <v>72</v>
      </c>
      <c r="C12" t="s">
        <v>73</v>
      </c>
      <c r="D12" t="s">
        <v>74</v>
      </c>
      <c r="E12" t="s">
        <v>75</v>
      </c>
      <c r="F12" t="s">
        <v>76</v>
      </c>
    </row>
    <row r="13" spans="1:23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38" x14ac:dyDescent="0.35">
      <c r="A14" t="s">
        <v>77</v>
      </c>
      <c r="B14" t="s">
        <v>78</v>
      </c>
      <c r="C14" t="s">
        <v>79</v>
      </c>
      <c r="D14" t="s">
        <v>80</v>
      </c>
      <c r="E14" t="s">
        <v>81</v>
      </c>
      <c r="F14" t="s">
        <v>82</v>
      </c>
      <c r="G14" t="s">
        <v>84</v>
      </c>
      <c r="H14" t="s">
        <v>86</v>
      </c>
    </row>
    <row r="15" spans="1:238" x14ac:dyDescent="0.35">
      <c r="B15">
        <v>-6276</v>
      </c>
      <c r="C15">
        <v>6.6</v>
      </c>
      <c r="D15">
        <v>1.7090000000000001E-5</v>
      </c>
      <c r="E15">
        <v>3.11</v>
      </c>
      <c r="F15" t="s">
        <v>83</v>
      </c>
      <c r="G15" t="s">
        <v>85</v>
      </c>
      <c r="H15">
        <v>2</v>
      </c>
    </row>
    <row r="16" spans="1:238" x14ac:dyDescent="0.35">
      <c r="A16" t="s">
        <v>87</v>
      </c>
      <c r="B16" t="s">
        <v>87</v>
      </c>
      <c r="C16" t="s">
        <v>87</v>
      </c>
      <c r="D16" t="s">
        <v>87</v>
      </c>
      <c r="E16" t="s">
        <v>87</v>
      </c>
      <c r="F16" t="s">
        <v>88</v>
      </c>
      <c r="G16" t="s">
        <v>88</v>
      </c>
      <c r="H16" t="s">
        <v>88</v>
      </c>
      <c r="I16" t="s">
        <v>88</v>
      </c>
      <c r="J16" t="s">
        <v>88</v>
      </c>
      <c r="K16" t="s">
        <v>88</v>
      </c>
      <c r="L16" t="s">
        <v>88</v>
      </c>
      <c r="M16" t="s">
        <v>88</v>
      </c>
      <c r="N16" t="s">
        <v>88</v>
      </c>
      <c r="O16" t="s">
        <v>88</v>
      </c>
      <c r="P16" t="s">
        <v>88</v>
      </c>
      <c r="Q16" t="s">
        <v>88</v>
      </c>
      <c r="R16" t="s">
        <v>88</v>
      </c>
      <c r="S16" t="s">
        <v>88</v>
      </c>
      <c r="T16" t="s">
        <v>88</v>
      </c>
      <c r="U16" t="s">
        <v>88</v>
      </c>
      <c r="V16" t="s">
        <v>88</v>
      </c>
      <c r="W16" t="s">
        <v>88</v>
      </c>
      <c r="X16" t="s">
        <v>88</v>
      </c>
      <c r="Y16" t="s">
        <v>88</v>
      </c>
      <c r="Z16" t="s">
        <v>88</v>
      </c>
      <c r="AA16" t="s">
        <v>88</v>
      </c>
      <c r="AB16" t="s">
        <v>88</v>
      </c>
      <c r="AC16" t="s">
        <v>89</v>
      </c>
      <c r="AD16" t="s">
        <v>89</v>
      </c>
      <c r="AE16" t="s">
        <v>89</v>
      </c>
      <c r="AF16" t="s">
        <v>89</v>
      </c>
      <c r="AG16" t="s">
        <v>89</v>
      </c>
      <c r="AH16" t="s">
        <v>90</v>
      </c>
      <c r="AI16" t="s">
        <v>90</v>
      </c>
      <c r="AJ16" t="s">
        <v>90</v>
      </c>
      <c r="AK16" t="s">
        <v>90</v>
      </c>
      <c r="AL16" t="s">
        <v>90</v>
      </c>
      <c r="AM16" t="s">
        <v>90</v>
      </c>
      <c r="AN16" t="s">
        <v>90</v>
      </c>
      <c r="AO16" t="s">
        <v>90</v>
      </c>
      <c r="AP16" t="s">
        <v>90</v>
      </c>
      <c r="AQ16" t="s">
        <v>90</v>
      </c>
      <c r="AR16" t="s">
        <v>90</v>
      </c>
      <c r="AS16" t="s">
        <v>90</v>
      </c>
      <c r="AT16" t="s">
        <v>90</v>
      </c>
      <c r="AU16" t="s">
        <v>90</v>
      </c>
      <c r="AV16" t="s">
        <v>90</v>
      </c>
      <c r="AW16" t="s">
        <v>90</v>
      </c>
      <c r="AX16" t="s">
        <v>90</v>
      </c>
      <c r="AY16" t="s">
        <v>90</v>
      </c>
      <c r="AZ16" t="s">
        <v>90</v>
      </c>
      <c r="BA16" t="s">
        <v>90</v>
      </c>
      <c r="BB16" t="s">
        <v>90</v>
      </c>
      <c r="BC16" t="s">
        <v>90</v>
      </c>
      <c r="BD16" t="s">
        <v>90</v>
      </c>
      <c r="BE16" t="s">
        <v>90</v>
      </c>
      <c r="BF16" t="s">
        <v>90</v>
      </c>
      <c r="BG16" t="s">
        <v>90</v>
      </c>
      <c r="BH16" t="s">
        <v>90</v>
      </c>
      <c r="BI16" t="s">
        <v>90</v>
      </c>
      <c r="BJ16" t="s">
        <v>91</v>
      </c>
      <c r="BK16" t="s">
        <v>91</v>
      </c>
      <c r="BL16" t="s">
        <v>91</v>
      </c>
      <c r="BM16" t="s">
        <v>91</v>
      </c>
      <c r="BN16" t="s">
        <v>92</v>
      </c>
      <c r="BO16" t="s">
        <v>92</v>
      </c>
      <c r="BP16" t="s">
        <v>92</v>
      </c>
      <c r="BQ16" t="s">
        <v>92</v>
      </c>
      <c r="BR16" t="s">
        <v>92</v>
      </c>
      <c r="BS16" t="s">
        <v>92</v>
      </c>
      <c r="BT16" t="s">
        <v>92</v>
      </c>
      <c r="BU16" t="s">
        <v>92</v>
      </c>
      <c r="BV16" t="s">
        <v>92</v>
      </c>
      <c r="BW16" t="s">
        <v>92</v>
      </c>
      <c r="BX16" t="s">
        <v>92</v>
      </c>
      <c r="BY16" t="s">
        <v>92</v>
      </c>
      <c r="BZ16" t="s">
        <v>92</v>
      </c>
      <c r="CA16" t="s">
        <v>92</v>
      </c>
      <c r="CB16" t="s">
        <v>92</v>
      </c>
      <c r="CC16" t="s">
        <v>92</v>
      </c>
      <c r="CD16" t="s">
        <v>92</v>
      </c>
      <c r="CE16" t="s">
        <v>92</v>
      </c>
      <c r="CF16" t="s">
        <v>93</v>
      </c>
      <c r="CG16" t="s">
        <v>93</v>
      </c>
      <c r="CH16" t="s">
        <v>93</v>
      </c>
      <c r="CI16" t="s">
        <v>93</v>
      </c>
      <c r="CJ16" t="s">
        <v>93</v>
      </c>
      <c r="CK16" t="s">
        <v>93</v>
      </c>
      <c r="CL16" t="s">
        <v>93</v>
      </c>
      <c r="CM16" t="s">
        <v>93</v>
      </c>
      <c r="CN16" t="s">
        <v>93</v>
      </c>
      <c r="CO16" t="s">
        <v>93</v>
      </c>
      <c r="CP16" t="s">
        <v>94</v>
      </c>
      <c r="CQ16" t="s">
        <v>94</v>
      </c>
      <c r="CR16" t="s">
        <v>94</v>
      </c>
      <c r="CS16" t="s">
        <v>94</v>
      </c>
      <c r="CT16" t="s">
        <v>94</v>
      </c>
      <c r="CU16" t="s">
        <v>94</v>
      </c>
      <c r="CV16" t="s">
        <v>94</v>
      </c>
      <c r="CW16" t="s">
        <v>94</v>
      </c>
      <c r="CX16" t="s">
        <v>94</v>
      </c>
      <c r="CY16" t="s">
        <v>94</v>
      </c>
      <c r="CZ16" t="s">
        <v>94</v>
      </c>
      <c r="DA16" t="s">
        <v>94</v>
      </c>
      <c r="DB16" t="s">
        <v>94</v>
      </c>
      <c r="DC16" t="s">
        <v>94</v>
      </c>
      <c r="DD16" t="s">
        <v>94</v>
      </c>
      <c r="DE16" t="s">
        <v>94</v>
      </c>
      <c r="DF16" t="s">
        <v>94</v>
      </c>
      <c r="DG16" t="s">
        <v>94</v>
      </c>
      <c r="DH16" t="s">
        <v>95</v>
      </c>
      <c r="DI16" t="s">
        <v>95</v>
      </c>
      <c r="DJ16" t="s">
        <v>95</v>
      </c>
      <c r="DK16" t="s">
        <v>95</v>
      </c>
      <c r="DL16" t="s">
        <v>95</v>
      </c>
      <c r="DM16" t="s">
        <v>96</v>
      </c>
      <c r="DN16" t="s">
        <v>96</v>
      </c>
      <c r="DO16" t="s">
        <v>96</v>
      </c>
      <c r="DP16" t="s">
        <v>96</v>
      </c>
      <c r="DQ16" t="s">
        <v>96</v>
      </c>
      <c r="DR16" t="s">
        <v>96</v>
      </c>
      <c r="DS16" t="s">
        <v>96</v>
      </c>
      <c r="DT16" t="s">
        <v>96</v>
      </c>
      <c r="DU16" t="s">
        <v>96</v>
      </c>
      <c r="DV16" t="s">
        <v>96</v>
      </c>
      <c r="DW16" t="s">
        <v>96</v>
      </c>
      <c r="DX16" t="s">
        <v>96</v>
      </c>
      <c r="DY16" t="s">
        <v>96</v>
      </c>
      <c r="DZ16" t="s">
        <v>97</v>
      </c>
      <c r="EA16" t="s">
        <v>97</v>
      </c>
      <c r="EB16" t="s">
        <v>97</v>
      </c>
      <c r="EC16" t="s">
        <v>97</v>
      </c>
      <c r="ED16" t="s">
        <v>97</v>
      </c>
      <c r="EE16" t="s">
        <v>97</v>
      </c>
      <c r="EF16" t="s">
        <v>97</v>
      </c>
      <c r="EG16" t="s">
        <v>97</v>
      </c>
      <c r="EH16" t="s">
        <v>97</v>
      </c>
      <c r="EI16" t="s">
        <v>97</v>
      </c>
      <c r="EJ16" t="s">
        <v>97</v>
      </c>
      <c r="EK16" t="s">
        <v>97</v>
      </c>
      <c r="EL16" t="s">
        <v>97</v>
      </c>
      <c r="EM16" t="s">
        <v>97</v>
      </c>
      <c r="EN16" t="s">
        <v>97</v>
      </c>
      <c r="EO16" t="s">
        <v>97</v>
      </c>
      <c r="EP16" t="s">
        <v>97</v>
      </c>
      <c r="EQ16" t="s">
        <v>97</v>
      </c>
      <c r="ER16" t="s">
        <v>97</v>
      </c>
      <c r="ES16" t="s">
        <v>98</v>
      </c>
      <c r="ET16" t="s">
        <v>98</v>
      </c>
      <c r="EU16" t="s">
        <v>98</v>
      </c>
      <c r="EV16" t="s">
        <v>98</v>
      </c>
      <c r="EW16" t="s">
        <v>98</v>
      </c>
      <c r="EX16" t="s">
        <v>98</v>
      </c>
      <c r="EY16" t="s">
        <v>98</v>
      </c>
      <c r="EZ16" t="s">
        <v>98</v>
      </c>
      <c r="FA16" t="s">
        <v>98</v>
      </c>
      <c r="FB16" t="s">
        <v>98</v>
      </c>
      <c r="FC16" t="s">
        <v>98</v>
      </c>
      <c r="FD16" t="s">
        <v>98</v>
      </c>
      <c r="FE16" t="s">
        <v>98</v>
      </c>
      <c r="FF16" t="s">
        <v>98</v>
      </c>
      <c r="FG16" t="s">
        <v>98</v>
      </c>
      <c r="FH16" t="s">
        <v>98</v>
      </c>
      <c r="FI16" t="s">
        <v>98</v>
      </c>
      <c r="FJ16" t="s">
        <v>98</v>
      </c>
      <c r="FK16" t="s">
        <v>99</v>
      </c>
      <c r="FL16" t="s">
        <v>99</v>
      </c>
      <c r="FM16" t="s">
        <v>99</v>
      </c>
      <c r="FN16" t="s">
        <v>99</v>
      </c>
      <c r="FO16" t="s">
        <v>99</v>
      </c>
      <c r="FP16" t="s">
        <v>99</v>
      </c>
      <c r="FQ16" t="s">
        <v>99</v>
      </c>
      <c r="FR16" t="s">
        <v>99</v>
      </c>
      <c r="FS16" t="s">
        <v>99</v>
      </c>
      <c r="FT16" t="s">
        <v>99</v>
      </c>
      <c r="FU16" t="s">
        <v>99</v>
      </c>
      <c r="FV16" t="s">
        <v>99</v>
      </c>
      <c r="FW16" t="s">
        <v>99</v>
      </c>
      <c r="FX16" t="s">
        <v>99</v>
      </c>
      <c r="FY16" t="s">
        <v>99</v>
      </c>
      <c r="FZ16" t="s">
        <v>99</v>
      </c>
      <c r="GA16" t="s">
        <v>99</v>
      </c>
      <c r="GB16" t="s">
        <v>99</v>
      </c>
      <c r="GC16" t="s">
        <v>99</v>
      </c>
      <c r="GD16" t="s">
        <v>100</v>
      </c>
      <c r="GE16" t="s">
        <v>100</v>
      </c>
      <c r="GF16" t="s">
        <v>100</v>
      </c>
      <c r="GG16" t="s">
        <v>100</v>
      </c>
      <c r="GH16" t="s">
        <v>100</v>
      </c>
      <c r="GI16" t="s">
        <v>100</v>
      </c>
      <c r="GJ16" t="s">
        <v>100</v>
      </c>
      <c r="GK16" t="s">
        <v>100</v>
      </c>
      <c r="GL16" t="s">
        <v>100</v>
      </c>
      <c r="GM16" t="s">
        <v>100</v>
      </c>
      <c r="GN16" t="s">
        <v>100</v>
      </c>
      <c r="GO16" t="s">
        <v>100</v>
      </c>
      <c r="GP16" t="s">
        <v>100</v>
      </c>
      <c r="GQ16" t="s">
        <v>100</v>
      </c>
      <c r="GR16" t="s">
        <v>100</v>
      </c>
      <c r="GS16" t="s">
        <v>100</v>
      </c>
      <c r="GT16" t="s">
        <v>100</v>
      </c>
      <c r="GU16" t="s">
        <v>100</v>
      </c>
      <c r="GV16" t="s">
        <v>100</v>
      </c>
      <c r="GW16" t="s">
        <v>101</v>
      </c>
      <c r="GX16" t="s">
        <v>101</v>
      </c>
      <c r="GY16" t="s">
        <v>101</v>
      </c>
      <c r="GZ16" t="s">
        <v>101</v>
      </c>
      <c r="HA16" t="s">
        <v>101</v>
      </c>
      <c r="HB16" t="s">
        <v>101</v>
      </c>
      <c r="HC16" t="s">
        <v>101</v>
      </c>
      <c r="HD16" t="s">
        <v>101</v>
      </c>
      <c r="HE16" t="s">
        <v>101</v>
      </c>
      <c r="HF16" t="s">
        <v>101</v>
      </c>
      <c r="HG16" t="s">
        <v>101</v>
      </c>
      <c r="HH16" t="s">
        <v>101</v>
      </c>
      <c r="HI16" t="s">
        <v>101</v>
      </c>
      <c r="HJ16" t="s">
        <v>101</v>
      </c>
      <c r="HK16" t="s">
        <v>101</v>
      </c>
      <c r="HL16" t="s">
        <v>101</v>
      </c>
      <c r="HM16" t="s">
        <v>101</v>
      </c>
      <c r="HN16" t="s">
        <v>101</v>
      </c>
      <c r="HO16" t="s">
        <v>102</v>
      </c>
      <c r="HP16" t="s">
        <v>102</v>
      </c>
      <c r="HQ16" t="s">
        <v>102</v>
      </c>
      <c r="HR16" t="s">
        <v>102</v>
      </c>
      <c r="HS16" t="s">
        <v>102</v>
      </c>
      <c r="HT16" t="s">
        <v>102</v>
      </c>
      <c r="HU16" t="s">
        <v>102</v>
      </c>
      <c r="HV16" t="s">
        <v>102</v>
      </c>
      <c r="HW16" t="s">
        <v>102</v>
      </c>
      <c r="HX16" t="s">
        <v>102</v>
      </c>
      <c r="HY16" t="s">
        <v>102</v>
      </c>
      <c r="HZ16" t="s">
        <v>102</v>
      </c>
      <c r="IA16" t="s">
        <v>102</v>
      </c>
      <c r="IB16" t="s">
        <v>102</v>
      </c>
      <c r="IC16" t="s">
        <v>102</v>
      </c>
      <c r="ID16" t="s">
        <v>102</v>
      </c>
    </row>
    <row r="17" spans="1:238" x14ac:dyDescent="0.35">
      <c r="A17" t="s">
        <v>103</v>
      </c>
      <c r="B17" t="s">
        <v>104</v>
      </c>
      <c r="C17" t="s">
        <v>105</v>
      </c>
      <c r="D17" t="s">
        <v>106</v>
      </c>
      <c r="E17" t="s">
        <v>107</v>
      </c>
      <c r="F17" t="s">
        <v>108</v>
      </c>
      <c r="G17" t="s">
        <v>109</v>
      </c>
      <c r="H17" t="s">
        <v>110</v>
      </c>
      <c r="I17" t="s">
        <v>111</v>
      </c>
      <c r="J17" t="s">
        <v>112</v>
      </c>
      <c r="K17" t="s">
        <v>113</v>
      </c>
      <c r="L17" t="s">
        <v>114</v>
      </c>
      <c r="M17" t="s">
        <v>115</v>
      </c>
      <c r="N17" t="s">
        <v>116</v>
      </c>
      <c r="O17" t="s">
        <v>117</v>
      </c>
      <c r="P17" t="s">
        <v>118</v>
      </c>
      <c r="Q17" t="s">
        <v>119</v>
      </c>
      <c r="R17" t="s">
        <v>120</v>
      </c>
      <c r="S17" t="s">
        <v>121</v>
      </c>
      <c r="T17" t="s">
        <v>122</v>
      </c>
      <c r="U17" t="s">
        <v>123</v>
      </c>
      <c r="V17" t="s">
        <v>124</v>
      </c>
      <c r="W17" t="s">
        <v>125</v>
      </c>
      <c r="X17" t="s">
        <v>126</v>
      </c>
      <c r="Y17" t="s">
        <v>127</v>
      </c>
      <c r="Z17" t="s">
        <v>128</v>
      </c>
      <c r="AA17" t="s">
        <v>129</v>
      </c>
      <c r="AB17" t="s">
        <v>130</v>
      </c>
      <c r="AC17" t="s">
        <v>89</v>
      </c>
      <c r="AD17" t="s">
        <v>131</v>
      </c>
      <c r="AE17" t="s">
        <v>132</v>
      </c>
      <c r="AF17" t="s">
        <v>133</v>
      </c>
      <c r="AG17" t="s">
        <v>134</v>
      </c>
      <c r="AH17" t="s">
        <v>135</v>
      </c>
      <c r="AI17" t="s">
        <v>136</v>
      </c>
      <c r="AJ17" t="s">
        <v>137</v>
      </c>
      <c r="AK17" t="s">
        <v>138</v>
      </c>
      <c r="AL17" t="s">
        <v>139</v>
      </c>
      <c r="AM17" t="s">
        <v>140</v>
      </c>
      <c r="AN17" t="s">
        <v>141</v>
      </c>
      <c r="AO17" t="s">
        <v>142</v>
      </c>
      <c r="AP17" t="s">
        <v>143</v>
      </c>
      <c r="AQ17" t="s">
        <v>144</v>
      </c>
      <c r="AR17" t="s">
        <v>427</v>
      </c>
      <c r="AS17" t="s">
        <v>145</v>
      </c>
      <c r="AT17" t="s">
        <v>146</v>
      </c>
      <c r="AU17" t="s">
        <v>147</v>
      </c>
      <c r="AV17" t="s">
        <v>148</v>
      </c>
      <c r="AW17" t="s">
        <v>149</v>
      </c>
      <c r="AX17" t="s">
        <v>150</v>
      </c>
      <c r="AY17" t="s">
        <v>151</v>
      </c>
      <c r="AZ17" t="s">
        <v>152</v>
      </c>
      <c r="BA17" t="s">
        <v>153</v>
      </c>
      <c r="BB17" t="s">
        <v>154</v>
      </c>
      <c r="BC17" t="s">
        <v>155</v>
      </c>
      <c r="BD17" t="s">
        <v>156</v>
      </c>
      <c r="BE17" t="s">
        <v>157</v>
      </c>
      <c r="BF17" t="s">
        <v>158</v>
      </c>
      <c r="BG17" t="s">
        <v>159</v>
      </c>
      <c r="BH17" t="s">
        <v>160</v>
      </c>
      <c r="BI17" t="s">
        <v>161</v>
      </c>
      <c r="BJ17" t="s">
        <v>162</v>
      </c>
      <c r="BK17" t="s">
        <v>163</v>
      </c>
      <c r="BL17" t="s">
        <v>164</v>
      </c>
      <c r="BM17" t="s">
        <v>165</v>
      </c>
      <c r="BN17" t="s">
        <v>108</v>
      </c>
      <c r="BO17" t="s">
        <v>166</v>
      </c>
      <c r="BP17" t="s">
        <v>167</v>
      </c>
      <c r="BQ17" t="s">
        <v>168</v>
      </c>
      <c r="BR17" t="s">
        <v>169</v>
      </c>
      <c r="BS17" t="s">
        <v>170</v>
      </c>
      <c r="BT17" t="s">
        <v>171</v>
      </c>
      <c r="BU17" t="s">
        <v>172</v>
      </c>
      <c r="BV17" t="s">
        <v>173</v>
      </c>
      <c r="BW17" t="s">
        <v>174</v>
      </c>
      <c r="BX17" t="s">
        <v>175</v>
      </c>
      <c r="BY17" t="s">
        <v>176</v>
      </c>
      <c r="BZ17" t="s">
        <v>177</v>
      </c>
      <c r="CA17" t="s">
        <v>178</v>
      </c>
      <c r="CB17" t="s">
        <v>179</v>
      </c>
      <c r="CC17" t="s">
        <v>180</v>
      </c>
      <c r="CD17" t="s">
        <v>181</v>
      </c>
      <c r="CE17" t="s">
        <v>182</v>
      </c>
      <c r="CF17" t="s">
        <v>183</v>
      </c>
      <c r="CG17" t="s">
        <v>184</v>
      </c>
      <c r="CH17" t="s">
        <v>185</v>
      </c>
      <c r="CI17" t="s">
        <v>186</v>
      </c>
      <c r="CJ17" t="s">
        <v>187</v>
      </c>
      <c r="CK17" t="s">
        <v>188</v>
      </c>
      <c r="CL17" t="s">
        <v>189</v>
      </c>
      <c r="CM17" t="s">
        <v>190</v>
      </c>
      <c r="CN17" t="s">
        <v>191</v>
      </c>
      <c r="CO17" t="s">
        <v>192</v>
      </c>
      <c r="CP17" t="s">
        <v>193</v>
      </c>
      <c r="CQ17" t="s">
        <v>194</v>
      </c>
      <c r="CR17" t="s">
        <v>195</v>
      </c>
      <c r="CS17" t="s">
        <v>196</v>
      </c>
      <c r="CT17" t="s">
        <v>197</v>
      </c>
      <c r="CU17" t="s">
        <v>198</v>
      </c>
      <c r="CV17" t="s">
        <v>199</v>
      </c>
      <c r="CW17" t="s">
        <v>200</v>
      </c>
      <c r="CX17" t="s">
        <v>201</v>
      </c>
      <c r="CY17" t="s">
        <v>202</v>
      </c>
      <c r="CZ17" t="s">
        <v>203</v>
      </c>
      <c r="DA17" t="s">
        <v>204</v>
      </c>
      <c r="DB17" t="s">
        <v>205</v>
      </c>
      <c r="DC17" t="s">
        <v>206</v>
      </c>
      <c r="DD17" t="s">
        <v>207</v>
      </c>
      <c r="DE17" t="s">
        <v>208</v>
      </c>
      <c r="DF17" t="s">
        <v>209</v>
      </c>
      <c r="DG17" t="s">
        <v>210</v>
      </c>
      <c r="DH17" t="s">
        <v>211</v>
      </c>
      <c r="DI17" t="s">
        <v>212</v>
      </c>
      <c r="DJ17" t="s">
        <v>213</v>
      </c>
      <c r="DK17" t="s">
        <v>214</v>
      </c>
      <c r="DL17" t="s">
        <v>215</v>
      </c>
      <c r="DM17" t="s">
        <v>104</v>
      </c>
      <c r="DN17" t="s">
        <v>107</v>
      </c>
      <c r="DO17" t="s">
        <v>216</v>
      </c>
      <c r="DP17" t="s">
        <v>217</v>
      </c>
      <c r="DQ17" t="s">
        <v>218</v>
      </c>
      <c r="DR17" t="s">
        <v>219</v>
      </c>
      <c r="DS17" t="s">
        <v>220</v>
      </c>
      <c r="DT17" t="s">
        <v>221</v>
      </c>
      <c r="DU17" t="s">
        <v>222</v>
      </c>
      <c r="DV17" t="s">
        <v>223</v>
      </c>
      <c r="DW17" t="s">
        <v>224</v>
      </c>
      <c r="DX17" t="s">
        <v>225</v>
      </c>
      <c r="DY17" t="s">
        <v>226</v>
      </c>
      <c r="DZ17" t="s">
        <v>227</v>
      </c>
      <c r="EA17" t="s">
        <v>228</v>
      </c>
      <c r="EB17" t="s">
        <v>229</v>
      </c>
      <c r="EC17" t="s">
        <v>230</v>
      </c>
      <c r="ED17" t="s">
        <v>231</v>
      </c>
      <c r="EE17" t="s">
        <v>232</v>
      </c>
      <c r="EF17" t="s">
        <v>233</v>
      </c>
      <c r="EG17" t="s">
        <v>234</v>
      </c>
      <c r="EH17" t="s">
        <v>235</v>
      </c>
      <c r="EI17" t="s">
        <v>236</v>
      </c>
      <c r="EJ17" t="s">
        <v>237</v>
      </c>
      <c r="EK17" t="s">
        <v>238</v>
      </c>
      <c r="EL17" t="s">
        <v>239</v>
      </c>
      <c r="EM17" t="s">
        <v>240</v>
      </c>
      <c r="EN17" t="s">
        <v>241</v>
      </c>
      <c r="EO17" t="s">
        <v>242</v>
      </c>
      <c r="EP17" t="s">
        <v>243</v>
      </c>
      <c r="EQ17" t="s">
        <v>244</v>
      </c>
      <c r="ER17" t="s">
        <v>245</v>
      </c>
      <c r="ES17" t="s">
        <v>246</v>
      </c>
      <c r="ET17" t="s">
        <v>247</v>
      </c>
      <c r="EU17" t="s">
        <v>248</v>
      </c>
      <c r="EV17" t="s">
        <v>249</v>
      </c>
      <c r="EW17" t="s">
        <v>250</v>
      </c>
      <c r="EX17" t="s">
        <v>251</v>
      </c>
      <c r="EY17" t="s">
        <v>252</v>
      </c>
      <c r="EZ17" t="s">
        <v>253</v>
      </c>
      <c r="FA17" t="s">
        <v>254</v>
      </c>
      <c r="FB17" t="s">
        <v>255</v>
      </c>
      <c r="FC17" t="s">
        <v>256</v>
      </c>
      <c r="FD17" t="s">
        <v>257</v>
      </c>
      <c r="FE17" t="s">
        <v>258</v>
      </c>
      <c r="FF17" t="s">
        <v>259</v>
      </c>
      <c r="FG17" t="s">
        <v>260</v>
      </c>
      <c r="FH17" t="s">
        <v>261</v>
      </c>
      <c r="FI17" t="s">
        <v>262</v>
      </c>
      <c r="FJ17" t="s">
        <v>263</v>
      </c>
      <c r="FK17" t="s">
        <v>264</v>
      </c>
      <c r="FL17" t="s">
        <v>265</v>
      </c>
      <c r="FM17" t="s">
        <v>266</v>
      </c>
      <c r="FN17" t="s">
        <v>267</v>
      </c>
      <c r="FO17" t="s">
        <v>268</v>
      </c>
      <c r="FP17" t="s">
        <v>269</v>
      </c>
      <c r="FQ17" t="s">
        <v>270</v>
      </c>
      <c r="FR17" t="s">
        <v>271</v>
      </c>
      <c r="FS17" t="s">
        <v>272</v>
      </c>
      <c r="FT17" t="s">
        <v>273</v>
      </c>
      <c r="FU17" t="s">
        <v>274</v>
      </c>
      <c r="FV17" t="s">
        <v>275</v>
      </c>
      <c r="FW17" t="s">
        <v>276</v>
      </c>
      <c r="FX17" t="s">
        <v>277</v>
      </c>
      <c r="FY17" t="s">
        <v>278</v>
      </c>
      <c r="FZ17" t="s">
        <v>279</v>
      </c>
      <c r="GA17" t="s">
        <v>280</v>
      </c>
      <c r="GB17" t="s">
        <v>281</v>
      </c>
      <c r="GC17" t="s">
        <v>282</v>
      </c>
      <c r="GD17" t="s">
        <v>283</v>
      </c>
      <c r="GE17" t="s">
        <v>284</v>
      </c>
      <c r="GF17" t="s">
        <v>285</v>
      </c>
      <c r="GG17" t="s">
        <v>286</v>
      </c>
      <c r="GH17" t="s">
        <v>287</v>
      </c>
      <c r="GI17" t="s">
        <v>288</v>
      </c>
      <c r="GJ17" t="s">
        <v>289</v>
      </c>
      <c r="GK17" t="s">
        <v>290</v>
      </c>
      <c r="GL17" t="s">
        <v>291</v>
      </c>
      <c r="GM17" t="s">
        <v>292</v>
      </c>
      <c r="GN17" t="s">
        <v>293</v>
      </c>
      <c r="GO17" t="s">
        <v>294</v>
      </c>
      <c r="GP17" t="s">
        <v>295</v>
      </c>
      <c r="GQ17" t="s">
        <v>296</v>
      </c>
      <c r="GR17" t="s">
        <v>297</v>
      </c>
      <c r="GS17" t="s">
        <v>298</v>
      </c>
      <c r="GT17" t="s">
        <v>299</v>
      </c>
      <c r="GU17" t="s">
        <v>300</v>
      </c>
      <c r="GV17" t="s">
        <v>301</v>
      </c>
      <c r="GW17" t="s">
        <v>302</v>
      </c>
      <c r="GX17" t="s">
        <v>303</v>
      </c>
      <c r="GY17" t="s">
        <v>304</v>
      </c>
      <c r="GZ17" t="s">
        <v>305</v>
      </c>
      <c r="HA17" t="s">
        <v>306</v>
      </c>
      <c r="HB17" t="s">
        <v>307</v>
      </c>
      <c r="HC17" t="s">
        <v>308</v>
      </c>
      <c r="HD17" t="s">
        <v>309</v>
      </c>
      <c r="HE17" t="s">
        <v>310</v>
      </c>
      <c r="HF17" t="s">
        <v>311</v>
      </c>
      <c r="HG17" t="s">
        <v>312</v>
      </c>
      <c r="HH17" t="s">
        <v>313</v>
      </c>
      <c r="HI17" t="s">
        <v>314</v>
      </c>
      <c r="HJ17" t="s">
        <v>315</v>
      </c>
      <c r="HK17" t="s">
        <v>316</v>
      </c>
      <c r="HL17" t="s">
        <v>317</v>
      </c>
      <c r="HM17" t="s">
        <v>318</v>
      </c>
      <c r="HN17" t="s">
        <v>319</v>
      </c>
      <c r="HO17" t="s">
        <v>320</v>
      </c>
      <c r="HP17" t="s">
        <v>321</v>
      </c>
      <c r="HQ17" t="s">
        <v>322</v>
      </c>
      <c r="HR17" t="s">
        <v>323</v>
      </c>
      <c r="HS17" t="s">
        <v>324</v>
      </c>
      <c r="HT17" t="s">
        <v>325</v>
      </c>
      <c r="HU17" t="s">
        <v>326</v>
      </c>
      <c r="HV17" t="s">
        <v>327</v>
      </c>
      <c r="HW17" t="s">
        <v>328</v>
      </c>
      <c r="HX17" t="s">
        <v>329</v>
      </c>
      <c r="HY17" t="s">
        <v>330</v>
      </c>
      <c r="HZ17" t="s">
        <v>331</v>
      </c>
      <c r="IA17" t="s">
        <v>332</v>
      </c>
      <c r="IB17" t="s">
        <v>333</v>
      </c>
      <c r="IC17" t="s">
        <v>334</v>
      </c>
      <c r="ID17" t="s">
        <v>335</v>
      </c>
    </row>
    <row r="18" spans="1:238" x14ac:dyDescent="0.35">
      <c r="B18" t="s">
        <v>336</v>
      </c>
      <c r="C18" t="s">
        <v>336</v>
      </c>
      <c r="F18" t="s">
        <v>336</v>
      </c>
      <c r="G18" t="s">
        <v>337</v>
      </c>
      <c r="H18" t="s">
        <v>338</v>
      </c>
      <c r="I18" t="s">
        <v>339</v>
      </c>
      <c r="J18" t="s">
        <v>339</v>
      </c>
      <c r="K18" t="s">
        <v>173</v>
      </c>
      <c r="L18" t="s">
        <v>173</v>
      </c>
      <c r="M18" t="s">
        <v>337</v>
      </c>
      <c r="N18" t="s">
        <v>337</v>
      </c>
      <c r="O18" t="s">
        <v>337</v>
      </c>
      <c r="P18" t="s">
        <v>337</v>
      </c>
      <c r="Q18" t="s">
        <v>340</v>
      </c>
      <c r="R18" t="s">
        <v>341</v>
      </c>
      <c r="S18" t="s">
        <v>341</v>
      </c>
      <c r="T18" t="s">
        <v>342</v>
      </c>
      <c r="U18" t="s">
        <v>343</v>
      </c>
      <c r="V18" t="s">
        <v>342</v>
      </c>
      <c r="W18" t="s">
        <v>342</v>
      </c>
      <c r="X18" t="s">
        <v>342</v>
      </c>
      <c r="Y18" t="s">
        <v>340</v>
      </c>
      <c r="Z18" t="s">
        <v>340</v>
      </c>
      <c r="AA18" t="s">
        <v>340</v>
      </c>
      <c r="AB18" t="s">
        <v>340</v>
      </c>
      <c r="AC18" t="s">
        <v>344</v>
      </c>
      <c r="AD18" t="s">
        <v>343</v>
      </c>
      <c r="AF18" t="s">
        <v>343</v>
      </c>
      <c r="AG18" t="s">
        <v>344</v>
      </c>
      <c r="AN18" t="s">
        <v>338</v>
      </c>
      <c r="AU18" t="s">
        <v>338</v>
      </c>
      <c r="AV18" t="s">
        <v>338</v>
      </c>
      <c r="AW18" t="s">
        <v>338</v>
      </c>
      <c r="AY18" t="s">
        <v>345</v>
      </c>
      <c r="BJ18" t="s">
        <v>338</v>
      </c>
      <c r="BK18" t="s">
        <v>338</v>
      </c>
      <c r="BM18" t="s">
        <v>346</v>
      </c>
      <c r="BN18" t="s">
        <v>336</v>
      </c>
      <c r="BO18" t="s">
        <v>339</v>
      </c>
      <c r="BP18" t="s">
        <v>339</v>
      </c>
      <c r="BQ18" t="s">
        <v>347</v>
      </c>
      <c r="BR18" t="s">
        <v>347</v>
      </c>
      <c r="BS18" t="s">
        <v>339</v>
      </c>
      <c r="BT18" t="s">
        <v>347</v>
      </c>
      <c r="BU18" t="s">
        <v>344</v>
      </c>
      <c r="BV18" t="s">
        <v>342</v>
      </c>
      <c r="BW18" t="s">
        <v>342</v>
      </c>
      <c r="BX18" t="s">
        <v>341</v>
      </c>
      <c r="BY18" t="s">
        <v>341</v>
      </c>
      <c r="BZ18" t="s">
        <v>341</v>
      </c>
      <c r="CA18" t="s">
        <v>341</v>
      </c>
      <c r="CB18" t="s">
        <v>341</v>
      </c>
      <c r="CC18" t="s">
        <v>348</v>
      </c>
      <c r="CD18" t="s">
        <v>338</v>
      </c>
      <c r="CE18" t="s">
        <v>338</v>
      </c>
      <c r="CF18" t="s">
        <v>339</v>
      </c>
      <c r="CG18" t="s">
        <v>339</v>
      </c>
      <c r="CH18" t="s">
        <v>339</v>
      </c>
      <c r="CI18" t="s">
        <v>347</v>
      </c>
      <c r="CJ18" t="s">
        <v>339</v>
      </c>
      <c r="CK18" t="s">
        <v>347</v>
      </c>
      <c r="CL18" t="s">
        <v>342</v>
      </c>
      <c r="CM18" t="s">
        <v>342</v>
      </c>
      <c r="CN18" t="s">
        <v>341</v>
      </c>
      <c r="CO18" t="s">
        <v>341</v>
      </c>
      <c r="CP18" t="s">
        <v>338</v>
      </c>
      <c r="CU18" t="s">
        <v>338</v>
      </c>
      <c r="CX18" t="s">
        <v>341</v>
      </c>
      <c r="CY18" t="s">
        <v>341</v>
      </c>
      <c r="CZ18" t="s">
        <v>341</v>
      </c>
      <c r="DA18" t="s">
        <v>341</v>
      </c>
      <c r="DB18" t="s">
        <v>341</v>
      </c>
      <c r="DC18" t="s">
        <v>338</v>
      </c>
      <c r="DD18" t="s">
        <v>338</v>
      </c>
      <c r="DE18" t="s">
        <v>338</v>
      </c>
      <c r="DF18" t="s">
        <v>336</v>
      </c>
      <c r="DI18" t="s">
        <v>349</v>
      </c>
      <c r="DJ18" t="s">
        <v>349</v>
      </c>
      <c r="DL18" t="s">
        <v>336</v>
      </c>
      <c r="DM18" t="s">
        <v>350</v>
      </c>
      <c r="DO18" t="s">
        <v>336</v>
      </c>
      <c r="DP18" t="s">
        <v>336</v>
      </c>
      <c r="DR18" t="s">
        <v>351</v>
      </c>
      <c r="DS18" t="s">
        <v>352</v>
      </c>
      <c r="DT18" t="s">
        <v>351</v>
      </c>
      <c r="DU18" t="s">
        <v>352</v>
      </c>
      <c r="DV18" t="s">
        <v>351</v>
      </c>
      <c r="DW18" t="s">
        <v>352</v>
      </c>
      <c r="DX18" t="s">
        <v>343</v>
      </c>
      <c r="DY18" t="s">
        <v>343</v>
      </c>
      <c r="DZ18" t="s">
        <v>339</v>
      </c>
      <c r="EA18" t="s">
        <v>353</v>
      </c>
      <c r="EB18" t="s">
        <v>339</v>
      </c>
      <c r="ED18" t="s">
        <v>339</v>
      </c>
      <c r="EE18" t="s">
        <v>353</v>
      </c>
      <c r="EF18" t="s">
        <v>339</v>
      </c>
      <c r="EH18" t="s">
        <v>347</v>
      </c>
      <c r="EI18" t="s">
        <v>354</v>
      </c>
      <c r="EJ18" t="s">
        <v>347</v>
      </c>
      <c r="EL18" t="s">
        <v>347</v>
      </c>
      <c r="EM18" t="s">
        <v>354</v>
      </c>
      <c r="EN18" t="s">
        <v>347</v>
      </c>
      <c r="ES18" t="s">
        <v>355</v>
      </c>
      <c r="ET18" t="s">
        <v>355</v>
      </c>
      <c r="FG18" t="s">
        <v>355</v>
      </c>
      <c r="FH18" t="s">
        <v>355</v>
      </c>
      <c r="FI18" t="s">
        <v>356</v>
      </c>
      <c r="FJ18" t="s">
        <v>356</v>
      </c>
      <c r="FK18" t="s">
        <v>341</v>
      </c>
      <c r="FL18" t="s">
        <v>341</v>
      </c>
      <c r="FM18" t="s">
        <v>343</v>
      </c>
      <c r="FN18" t="s">
        <v>341</v>
      </c>
      <c r="FO18" t="s">
        <v>347</v>
      </c>
      <c r="FP18" t="s">
        <v>343</v>
      </c>
      <c r="FQ18" t="s">
        <v>343</v>
      </c>
      <c r="FS18" t="s">
        <v>355</v>
      </c>
      <c r="FT18" t="s">
        <v>355</v>
      </c>
      <c r="FU18" t="s">
        <v>355</v>
      </c>
      <c r="FV18" t="s">
        <v>355</v>
      </c>
      <c r="FW18" t="s">
        <v>355</v>
      </c>
      <c r="FX18" t="s">
        <v>355</v>
      </c>
      <c r="FY18" t="s">
        <v>355</v>
      </c>
      <c r="FZ18" t="s">
        <v>357</v>
      </c>
      <c r="GA18" t="s">
        <v>358</v>
      </c>
      <c r="GB18" t="s">
        <v>357</v>
      </c>
      <c r="GC18" t="s">
        <v>357</v>
      </c>
      <c r="GD18" t="s">
        <v>355</v>
      </c>
      <c r="GE18" t="s">
        <v>355</v>
      </c>
      <c r="GF18" t="s">
        <v>355</v>
      </c>
      <c r="GG18" t="s">
        <v>355</v>
      </c>
      <c r="GH18" t="s">
        <v>355</v>
      </c>
      <c r="GI18" t="s">
        <v>355</v>
      </c>
      <c r="GJ18" t="s">
        <v>355</v>
      </c>
      <c r="GK18" t="s">
        <v>355</v>
      </c>
      <c r="GL18" t="s">
        <v>355</v>
      </c>
      <c r="GM18" t="s">
        <v>355</v>
      </c>
      <c r="GN18" t="s">
        <v>355</v>
      </c>
      <c r="GO18" t="s">
        <v>355</v>
      </c>
      <c r="GV18" t="s">
        <v>355</v>
      </c>
      <c r="GW18" t="s">
        <v>343</v>
      </c>
      <c r="GX18" t="s">
        <v>343</v>
      </c>
      <c r="GY18" t="s">
        <v>351</v>
      </c>
      <c r="GZ18" t="s">
        <v>352</v>
      </c>
      <c r="HA18" t="s">
        <v>352</v>
      </c>
      <c r="HE18" t="s">
        <v>352</v>
      </c>
      <c r="HI18" t="s">
        <v>339</v>
      </c>
      <c r="HJ18" t="s">
        <v>339</v>
      </c>
      <c r="HK18" t="s">
        <v>347</v>
      </c>
      <c r="HL18" t="s">
        <v>347</v>
      </c>
      <c r="HM18" t="s">
        <v>359</v>
      </c>
      <c r="HN18" t="s">
        <v>359</v>
      </c>
      <c r="HP18" t="s">
        <v>344</v>
      </c>
      <c r="HQ18" t="s">
        <v>344</v>
      </c>
      <c r="HR18" t="s">
        <v>341</v>
      </c>
      <c r="HS18" t="s">
        <v>341</v>
      </c>
      <c r="HT18" t="s">
        <v>341</v>
      </c>
      <c r="HU18" t="s">
        <v>341</v>
      </c>
      <c r="HV18" t="s">
        <v>341</v>
      </c>
      <c r="HW18" t="s">
        <v>343</v>
      </c>
      <c r="HX18" t="s">
        <v>343</v>
      </c>
      <c r="HY18" t="s">
        <v>343</v>
      </c>
      <c r="HZ18" t="s">
        <v>341</v>
      </c>
      <c r="IA18" t="s">
        <v>339</v>
      </c>
      <c r="IB18" t="s">
        <v>347</v>
      </c>
      <c r="IC18" t="s">
        <v>343</v>
      </c>
      <c r="ID18" t="s">
        <v>343</v>
      </c>
    </row>
    <row r="19" spans="1:238" x14ac:dyDescent="0.35">
      <c r="A19">
        <v>2</v>
      </c>
      <c r="B19">
        <v>1599590048.0999999</v>
      </c>
      <c r="C19">
        <v>1539.0999999046301</v>
      </c>
      <c r="D19" t="s">
        <v>365</v>
      </c>
      <c r="E19" t="s">
        <v>366</v>
      </c>
      <c r="F19">
        <v>1599590048.0999999</v>
      </c>
      <c r="G19">
        <f t="shared" ref="G19:G30" si="0">BU19*AE19*(BQ19-BR19)/(100*$B$7*(1000-AE19*BQ19))</f>
        <v>2.317891959583289E-3</v>
      </c>
      <c r="H19">
        <f t="shared" ref="H19:H30" si="1">BU19*AE19*(BP19-BO19*(1000-AE19*BR19)/(1000-AE19*BQ19))/(100*$B$7)</f>
        <v>23.452029562618623</v>
      </c>
      <c r="I19">
        <f t="shared" ref="I19:I30" si="2">BO19 - IF(AE19&gt;1, H19*$B$7*100/(AG19*CC19), 0)</f>
        <v>370.81097391132687</v>
      </c>
      <c r="J19">
        <f t="shared" ref="J19:J30" si="3">((P19-G19/2)*I19-H19)/(P19+G19/2)</f>
        <v>264.95413301201688</v>
      </c>
      <c r="K19">
        <f t="shared" ref="K19:K30" si="4">J19*(BV19+BW19)/1000</f>
        <v>27.075666031947602</v>
      </c>
      <c r="L19">
        <f t="shared" ref="L19:L30" si="5">(BO19 - IF(AE19&gt;1, H19*$B$7*100/(AG19*CC19), 0))*(BV19+BW19)/1000</f>
        <v>37.893177873730188</v>
      </c>
      <c r="M19">
        <f t="shared" ref="M19:M30" si="6">2/((1/O19-1/N19)+SIGN(O19)*SQRT((1/O19-1/N19)*(1/O19-1/N19) + 4*$C$7/(($C$7+1)*($C$7+1))*(2*1/O19*1/N19-1/N19*1/N19)))</f>
        <v>0.39544152738899058</v>
      </c>
      <c r="N19">
        <f t="shared" ref="N19:N30" si="7">IF(LEFT($D$7,1)&lt;&gt;"0",IF(LEFT($D$7,1)="1",3,$E$7),$D$5+$E$5*(CC19*BV19/($K$5*1000))+$F$5*(CC19*BV19/($K$5*1000))*MAX(MIN($B$7,$J$5),$I$5)*MAX(MIN($B$7,$J$5),$I$5)+$G$5*MAX(MIN($B$7,$J$5),$I$5)*(CC19*BV19/($K$5*1000))+$H$5*(CC19*BV19/($K$5*1000))*(CC19*BV19/($K$5*1000)))</f>
        <v>2.2910966262775858</v>
      </c>
      <c r="O19">
        <f t="shared" ref="O19:O30" si="8">G19*(1000-(1000*0.61365*EXP(17.502*S19/(240.97+S19))/(BV19+BW19)+BQ19)/2)/(1000*0.61365*EXP(17.502*S19/(240.97+S19))/(BV19+BW19)-BQ19)</f>
        <v>0.36106611835546976</v>
      </c>
      <c r="P19">
        <f t="shared" ref="P19:P30" si="9">1/(($C$7+1)/(M19/1.6)+1/(N19/1.37)) + $C$7/(($C$7+1)/(M19/1.6) + $C$7/(N19/1.37))</f>
        <v>0.22850527912870011</v>
      </c>
      <c r="Q19">
        <f t="shared" ref="Q19:Q30" si="10">(BK19*BM19)</f>
        <v>209.75537777905132</v>
      </c>
      <c r="R19">
        <f t="shared" ref="R19:R30" si="11">(BX19+(Q19+2*0.95*0.0000000567*(((BX19+$B$9)+273)^4-(BX19+273)^4)-44100*G19)/(1.84*29.3*N19+8*0.95*0.0000000567*(BX19+273)^3))</f>
        <v>27.575218056470717</v>
      </c>
      <c r="S19">
        <f t="shared" ref="S19:S30" si="12">($C$9*BY19+$D$9*BZ19+$E$9*R19)</f>
        <v>26.448399999999999</v>
      </c>
      <c r="T19">
        <f t="shared" ref="T19:T30" si="13">0.61365*EXP(17.502*S19/(240.97+S19))</f>
        <v>3.4648328513524507</v>
      </c>
      <c r="U19">
        <f t="shared" ref="U19:U30" si="14">(V19/W19*100)</f>
        <v>80.07301256670091</v>
      </c>
      <c r="V19">
        <f t="shared" ref="V19:V30" si="15">BQ19*(BV19+BW19)/1000</f>
        <v>2.8290180732068007</v>
      </c>
      <c r="W19">
        <f t="shared" ref="W19:W30" si="16">0.61365*EXP(17.502*BX19/(240.97+BX19))</f>
        <v>3.5330481301052905</v>
      </c>
      <c r="X19">
        <f t="shared" ref="X19:X30" si="17">(T19-BQ19*(BV19+BW19)/1000)</f>
        <v>0.63581477814565002</v>
      </c>
      <c r="Y19">
        <f t="shared" ref="Y19:Y30" si="18">(-G19*44100)</f>
        <v>-102.21903541762305</v>
      </c>
      <c r="Z19">
        <f t="shared" ref="Z19:Z30" si="19">2*29.3*N19*0.92*(BX19-S19)</f>
        <v>40.884326035555304</v>
      </c>
      <c r="AA19">
        <f t="shared" ref="AA19:AA30" si="20">2*0.95*0.0000000567*(((BX19+$B$9)+273)^4-(S19+273)^4)</f>
        <v>3.8362831182012749</v>
      </c>
      <c r="AB19">
        <f t="shared" ref="AB19:AB30" si="21">Q19+AA19+Y19+Z19</f>
        <v>152.25695151518482</v>
      </c>
      <c r="AC19">
        <v>10</v>
      </c>
      <c r="AD19">
        <v>2</v>
      </c>
      <c r="AE19">
        <f t="shared" ref="AE19:AE30" si="22">IF(AC19*$H$15&gt;=AG19,1,(AG19/(AG19-AC19*$H$15)))</f>
        <v>1.0003706452619596</v>
      </c>
      <c r="AF19">
        <f t="shared" ref="AF19:AF30" si="23">(AE19-1)*100</f>
        <v>3.7064526195962344E-2</v>
      </c>
      <c r="AG19">
        <f t="shared" ref="AG19:AG30" si="24">MAX(0,($B$15+$C$15*CC19)/(1+$D$15*CC19)*BV19/(BX19+273)*$E$15)</f>
        <v>53979.950531291746</v>
      </c>
      <c r="AH19" t="s">
        <v>360</v>
      </c>
      <c r="AI19">
        <v>10233.299999999999</v>
      </c>
      <c r="AJ19">
        <v>715.16346153846098</v>
      </c>
      <c r="AK19">
        <v>3323.98</v>
      </c>
      <c r="AL19">
        <f t="shared" ref="AL19:AL30" si="25">AK19-AJ19</f>
        <v>2608.816538461539</v>
      </c>
      <c r="AM19">
        <f t="shared" ref="AM19:AM30" si="26">AL19/AK19</f>
        <v>0.78484724290204488</v>
      </c>
      <c r="AN19">
        <v>-0.90972195231019604</v>
      </c>
      <c r="AO19" t="s">
        <v>367</v>
      </c>
      <c r="AP19">
        <v>10246.6</v>
      </c>
      <c r="AQ19">
        <v>936.76092000000006</v>
      </c>
      <c r="AR19">
        <v>1480.33</v>
      </c>
      <c r="AS19">
        <f t="shared" ref="AS19:AS30" si="27">1-AQ19/AR19</f>
        <v>0.3671945309491802</v>
      </c>
      <c r="AT19">
        <v>0.5</v>
      </c>
      <c r="AU19">
        <f t="shared" ref="AU19:AU30" si="28">BK19</f>
        <v>1093.3136909116351</v>
      </c>
      <c r="AV19">
        <f t="shared" ref="AV19:AV30" si="29">H19</f>
        <v>23.452029562618623</v>
      </c>
      <c r="AW19">
        <f t="shared" ref="AW19:AW30" si="30">AS19*AT19*AU19</f>
        <v>200.72940395730743</v>
      </c>
      <c r="AX19">
        <f t="shared" ref="AX19:AX30" si="31">BC19/AR19</f>
        <v>0.54964771368546206</v>
      </c>
      <c r="AY19">
        <f t="shared" ref="AY19:AY30" si="32">(AV19-AN19)/AU19</f>
        <v>2.2282490119203864E-2</v>
      </c>
      <c r="AZ19">
        <f t="shared" ref="AZ19:AZ30" si="33">(AK19-AR19)/AR19</f>
        <v>1.2454317618368878</v>
      </c>
      <c r="BA19" t="s">
        <v>368</v>
      </c>
      <c r="BB19">
        <v>666.67</v>
      </c>
      <c r="BC19">
        <f t="shared" ref="BC19:BC30" si="34">AR19-BB19</f>
        <v>813.66</v>
      </c>
      <c r="BD19">
        <f t="shared" ref="BD19:BD30" si="35">(AR19-AQ19)/(AR19-BB19)</f>
        <v>0.6680543224442641</v>
      </c>
      <c r="BE19">
        <f t="shared" ref="BE19:BE30" si="36">(AK19-AR19)/(AK19-BB19)</f>
        <v>0.69380313173848751</v>
      </c>
      <c r="BF19">
        <f t="shared" ref="BF19:BF30" si="37">(AR19-AQ19)/(AR19-AJ19)</f>
        <v>0.71039316629411431</v>
      </c>
      <c r="BG19">
        <f t="shared" ref="BG19:BG30" si="38">(AK19-AR19)/(AK19-AJ19)</f>
        <v>0.70669975171471044</v>
      </c>
      <c r="BH19">
        <f t="shared" ref="BH19:BH30" si="39">(BD19*BB19/AQ19)</f>
        <v>0.47543803934937584</v>
      </c>
      <c r="BI19">
        <f t="shared" ref="BI19:BI30" si="40">(1-BH19)</f>
        <v>0.52456196065062421</v>
      </c>
      <c r="BJ19">
        <f t="shared" ref="BJ19:BJ30" si="41">$B$13*CD19+$C$13*CE19+$F$13*CP19*(1-CS19)</f>
        <v>1300.1300000000001</v>
      </c>
      <c r="BK19">
        <f t="shared" ref="BK19:BK30" si="42">BJ19*BL19</f>
        <v>1093.3136909116351</v>
      </c>
      <c r="BL19">
        <f t="shared" ref="BL19:BL30" si="43">($B$13*$D$11+$C$13*$D$11+$F$13*((DC19+CU19)/MAX(DC19+CU19+DD19, 0.1)*$I$11+DD19/MAX(DC19+CU19+DD19, 0.1)*$J$11))/($B$13+$C$13+$F$13)</f>
        <v>0.84092643882660578</v>
      </c>
      <c r="BM19">
        <f t="shared" ref="BM19:BM30" si="44">($B$13*$K$11+$C$13*$K$11+$F$13*((DC19+CU19)/MAX(DC19+CU19+DD19, 0.1)*$P$11+DD19/MAX(DC19+CU19+DD19, 0.1)*$Q$11))/($B$13+$C$13+$F$13)</f>
        <v>0.19185287765321177</v>
      </c>
      <c r="BN19">
        <v>1599590048.0999999</v>
      </c>
      <c r="BO19">
        <v>370.81099999999998</v>
      </c>
      <c r="BP19">
        <v>399.97399999999999</v>
      </c>
      <c r="BQ19">
        <v>27.683900000000001</v>
      </c>
      <c r="BR19">
        <v>24.980499999999999</v>
      </c>
      <c r="BS19">
        <v>370.48500000000001</v>
      </c>
      <c r="BT19">
        <v>27.476500000000001</v>
      </c>
      <c r="BU19">
        <v>500.00700000000001</v>
      </c>
      <c r="BV19">
        <v>102.09</v>
      </c>
      <c r="BW19">
        <v>0.100012</v>
      </c>
      <c r="BX19">
        <v>26.779399999999999</v>
      </c>
      <c r="BY19">
        <v>26.448399999999999</v>
      </c>
      <c r="BZ19">
        <v>999.9</v>
      </c>
      <c r="CA19">
        <v>0</v>
      </c>
      <c r="CB19">
        <v>0</v>
      </c>
      <c r="CC19">
        <v>9991.8799999999992</v>
      </c>
      <c r="CD19">
        <v>0</v>
      </c>
      <c r="CE19">
        <v>14.5419</v>
      </c>
      <c r="CF19">
        <v>-29.162800000000001</v>
      </c>
      <c r="CG19">
        <v>381.36900000000003</v>
      </c>
      <c r="CH19">
        <v>410.221</v>
      </c>
      <c r="CI19">
        <v>2.7034600000000002</v>
      </c>
      <c r="CJ19">
        <v>399.97399999999999</v>
      </c>
      <c r="CK19">
        <v>24.980499999999999</v>
      </c>
      <c r="CL19">
        <v>2.82626</v>
      </c>
      <c r="CM19">
        <v>2.5502600000000002</v>
      </c>
      <c r="CN19">
        <v>23.0383</v>
      </c>
      <c r="CO19">
        <v>21.350899999999999</v>
      </c>
      <c r="CP19">
        <v>1300.1300000000001</v>
      </c>
      <c r="CQ19">
        <v>0.96900299999999995</v>
      </c>
      <c r="CR19">
        <v>3.0997400000000001E-2</v>
      </c>
      <c r="CS19">
        <v>0</v>
      </c>
      <c r="CT19">
        <v>935.024</v>
      </c>
      <c r="CU19">
        <v>4.9998100000000001</v>
      </c>
      <c r="CV19">
        <v>12424.7</v>
      </c>
      <c r="CW19">
        <v>10978.5</v>
      </c>
      <c r="CX19">
        <v>43.875</v>
      </c>
      <c r="CY19">
        <v>45.686999999999998</v>
      </c>
      <c r="CZ19">
        <v>44.936999999999998</v>
      </c>
      <c r="DA19">
        <v>44.75</v>
      </c>
      <c r="DB19">
        <v>45.686999999999998</v>
      </c>
      <c r="DC19">
        <v>1254.99</v>
      </c>
      <c r="DD19">
        <v>40.15</v>
      </c>
      <c r="DE19">
        <v>0</v>
      </c>
      <c r="DF19">
        <v>1538.60000014305</v>
      </c>
      <c r="DG19">
        <v>0</v>
      </c>
      <c r="DH19">
        <v>936.76092000000006</v>
      </c>
      <c r="DI19">
        <v>-33.8916922651524</v>
      </c>
      <c r="DJ19">
        <v>-425.53846111128701</v>
      </c>
      <c r="DK19">
        <v>12452.843999999999</v>
      </c>
      <c r="DL19">
        <v>15</v>
      </c>
      <c r="DM19">
        <v>1599589987.5999999</v>
      </c>
      <c r="DN19" t="s">
        <v>369</v>
      </c>
      <c r="DO19">
        <v>1599589976.0999999</v>
      </c>
      <c r="DP19">
        <v>1599589987.5999999</v>
      </c>
      <c r="DQ19">
        <v>18</v>
      </c>
      <c r="DR19">
        <v>1.4E-2</v>
      </c>
      <c r="DS19">
        <v>0.27600000000000002</v>
      </c>
      <c r="DT19">
        <v>0.32600000000000001</v>
      </c>
      <c r="DU19">
        <v>0.20699999999999999</v>
      </c>
      <c r="DV19">
        <v>400</v>
      </c>
      <c r="DW19">
        <v>26</v>
      </c>
      <c r="DX19">
        <v>0.03</v>
      </c>
      <c r="DY19">
        <v>0.03</v>
      </c>
      <c r="DZ19">
        <v>400.45460000000003</v>
      </c>
      <c r="EA19">
        <v>-6.5981538461550704</v>
      </c>
      <c r="EB19">
        <v>0.77872449556951695</v>
      </c>
      <c r="EC19">
        <v>0</v>
      </c>
      <c r="ED19">
        <v>374.50630000000001</v>
      </c>
      <c r="EE19">
        <v>-41.749775305894801</v>
      </c>
      <c r="EF19">
        <v>3.1557840246125899</v>
      </c>
      <c r="EG19">
        <v>0</v>
      </c>
      <c r="EH19">
        <v>24.609245000000001</v>
      </c>
      <c r="EI19">
        <v>2.8581658536585501</v>
      </c>
      <c r="EJ19">
        <v>0.284945820244832</v>
      </c>
      <c r="EK19">
        <v>0</v>
      </c>
      <c r="EL19">
        <v>27.6848925</v>
      </c>
      <c r="EM19">
        <v>5.4160975609713301E-2</v>
      </c>
      <c r="EN19">
        <v>2.95047232447621E-2</v>
      </c>
      <c r="EO19">
        <v>1</v>
      </c>
      <c r="EP19">
        <v>1</v>
      </c>
      <c r="EQ19">
        <v>4</v>
      </c>
      <c r="ER19" t="s">
        <v>370</v>
      </c>
      <c r="ES19">
        <v>2.99899</v>
      </c>
      <c r="ET19">
        <v>2.6942200000000001</v>
      </c>
      <c r="EU19">
        <v>9.5655299999999999E-2</v>
      </c>
      <c r="EV19">
        <v>0.10195899999999999</v>
      </c>
      <c r="EW19">
        <v>0.121644</v>
      </c>
      <c r="EX19">
        <v>0.112842</v>
      </c>
      <c r="EY19">
        <v>28515.9</v>
      </c>
      <c r="EZ19">
        <v>32055.200000000001</v>
      </c>
      <c r="FA19">
        <v>27552.3</v>
      </c>
      <c r="FB19">
        <v>30903.9</v>
      </c>
      <c r="FC19">
        <v>33917.300000000003</v>
      </c>
      <c r="FD19">
        <v>37714.1</v>
      </c>
      <c r="FE19">
        <v>40683.199999999997</v>
      </c>
      <c r="FF19">
        <v>45504.4</v>
      </c>
      <c r="FG19">
        <v>1.9737499999999999</v>
      </c>
      <c r="FH19">
        <v>2.0011000000000001</v>
      </c>
      <c r="FI19">
        <v>9.2588400000000001E-2</v>
      </c>
      <c r="FJ19">
        <v>0</v>
      </c>
      <c r="FK19">
        <v>24.931000000000001</v>
      </c>
      <c r="FL19">
        <v>999.9</v>
      </c>
      <c r="FM19">
        <v>76.760999999999996</v>
      </c>
      <c r="FN19">
        <v>27.442</v>
      </c>
      <c r="FO19">
        <v>27.617999999999999</v>
      </c>
      <c r="FP19">
        <v>61.881100000000004</v>
      </c>
      <c r="FQ19">
        <v>35.713099999999997</v>
      </c>
      <c r="FR19">
        <v>1</v>
      </c>
      <c r="FS19">
        <v>2.0122000000000001E-2</v>
      </c>
      <c r="FT19">
        <v>1.4489300000000001</v>
      </c>
      <c r="FU19">
        <v>20.2134</v>
      </c>
      <c r="FV19">
        <v>5.2237299999999998</v>
      </c>
      <c r="FW19">
        <v>12.027900000000001</v>
      </c>
      <c r="FX19">
        <v>4.96035</v>
      </c>
      <c r="FY19">
        <v>3.3016999999999999</v>
      </c>
      <c r="FZ19">
        <v>9999</v>
      </c>
      <c r="GA19">
        <v>999.9</v>
      </c>
      <c r="GB19">
        <v>9999</v>
      </c>
      <c r="GC19">
        <v>8619</v>
      </c>
      <c r="GD19">
        <v>1.87948</v>
      </c>
      <c r="GE19">
        <v>1.8763700000000001</v>
      </c>
      <c r="GF19">
        <v>1.8785099999999999</v>
      </c>
      <c r="GG19">
        <v>1.87836</v>
      </c>
      <c r="GH19">
        <v>1.8797299999999999</v>
      </c>
      <c r="GI19">
        <v>1.8727199999999999</v>
      </c>
      <c r="GJ19">
        <v>1.88035</v>
      </c>
      <c r="GK19">
        <v>1.87442</v>
      </c>
      <c r="GL19">
        <v>5</v>
      </c>
      <c r="GM19">
        <v>0</v>
      </c>
      <c r="GN19">
        <v>0</v>
      </c>
      <c r="GO19">
        <v>0</v>
      </c>
      <c r="GP19" t="s">
        <v>362</v>
      </c>
      <c r="GQ19" t="s">
        <v>363</v>
      </c>
      <c r="GR19" t="s">
        <v>364</v>
      </c>
      <c r="GS19" t="s">
        <v>364</v>
      </c>
      <c r="GT19" t="s">
        <v>364</v>
      </c>
      <c r="GU19" t="s">
        <v>364</v>
      </c>
      <c r="GV19">
        <v>0</v>
      </c>
      <c r="GW19">
        <v>100</v>
      </c>
      <c r="GX19">
        <v>100</v>
      </c>
      <c r="GY19">
        <v>0.32600000000000001</v>
      </c>
      <c r="GZ19">
        <v>0.2074</v>
      </c>
      <c r="HA19">
        <v>0.32644999999996599</v>
      </c>
      <c r="HB19">
        <v>0</v>
      </c>
      <c r="HC19">
        <v>0</v>
      </c>
      <c r="HD19">
        <v>0</v>
      </c>
      <c r="HE19">
        <v>0.207452380952382</v>
      </c>
      <c r="HF19">
        <v>0</v>
      </c>
      <c r="HG19">
        <v>0</v>
      </c>
      <c r="HH19">
        <v>0</v>
      </c>
      <c r="HI19">
        <v>-1</v>
      </c>
      <c r="HJ19">
        <v>-1</v>
      </c>
      <c r="HK19">
        <v>-1</v>
      </c>
      <c r="HL19">
        <v>-1</v>
      </c>
      <c r="HM19">
        <v>1.2</v>
      </c>
      <c r="HN19">
        <v>1</v>
      </c>
      <c r="HO19">
        <v>2</v>
      </c>
      <c r="HP19">
        <v>512.21900000000005</v>
      </c>
      <c r="HQ19">
        <v>513.58399999999995</v>
      </c>
      <c r="HR19">
        <v>23.547599999999999</v>
      </c>
      <c r="HS19">
        <v>27.667300000000001</v>
      </c>
      <c r="HT19">
        <v>29.998899999999999</v>
      </c>
      <c r="HU19">
        <v>27.589099999999998</v>
      </c>
      <c r="HV19">
        <v>27.5959</v>
      </c>
      <c r="HW19">
        <v>20.538699999999999</v>
      </c>
      <c r="HX19">
        <v>20.05</v>
      </c>
      <c r="HY19">
        <v>95.7</v>
      </c>
      <c r="HZ19">
        <v>23.5746</v>
      </c>
      <c r="IA19">
        <v>400</v>
      </c>
      <c r="IB19">
        <v>13.410399999999999</v>
      </c>
      <c r="IC19">
        <v>104.76600000000001</v>
      </c>
      <c r="ID19">
        <v>101.63200000000001</v>
      </c>
    </row>
    <row r="20" spans="1:238" x14ac:dyDescent="0.35">
      <c r="A20">
        <v>3</v>
      </c>
      <c r="B20">
        <v>1599590131.0999999</v>
      </c>
      <c r="C20">
        <v>1622.0999999046301</v>
      </c>
      <c r="D20" t="s">
        <v>371</v>
      </c>
      <c r="E20" t="s">
        <v>372</v>
      </c>
      <c r="F20">
        <v>1599590131.0999999</v>
      </c>
      <c r="G20">
        <f t="shared" si="0"/>
        <v>2.5896978000103901E-3</v>
      </c>
      <c r="H20">
        <f t="shared" si="1"/>
        <v>23.732867304398106</v>
      </c>
      <c r="I20">
        <f t="shared" si="2"/>
        <v>370.38697371453958</v>
      </c>
      <c r="J20">
        <f t="shared" si="3"/>
        <v>291.87252502646226</v>
      </c>
      <c r="K20">
        <f t="shared" si="4"/>
        <v>29.825858291937404</v>
      </c>
      <c r="L20">
        <f t="shared" si="5"/>
        <v>37.849089735965485</v>
      </c>
      <c r="M20">
        <f t="shared" si="6"/>
        <v>0.55865931827860105</v>
      </c>
      <c r="N20">
        <f t="shared" si="7"/>
        <v>2.2945460929670691</v>
      </c>
      <c r="O20">
        <f t="shared" si="8"/>
        <v>0.49267016529153035</v>
      </c>
      <c r="P20">
        <f t="shared" si="9"/>
        <v>0.31319577095362083</v>
      </c>
      <c r="Q20">
        <f t="shared" si="10"/>
        <v>177.79634886423906</v>
      </c>
      <c r="R20">
        <f t="shared" si="11"/>
        <v>27.249853077139459</v>
      </c>
      <c r="S20">
        <f t="shared" si="12"/>
        <v>26.377800000000001</v>
      </c>
      <c r="T20">
        <f t="shared" si="13"/>
        <v>3.4504327450215984</v>
      </c>
      <c r="U20">
        <f t="shared" si="14"/>
        <v>82.930363779906202</v>
      </c>
      <c r="V20">
        <f t="shared" si="15"/>
        <v>2.9300558519471602</v>
      </c>
      <c r="W20">
        <f t="shared" si="16"/>
        <v>3.5331520548051722</v>
      </c>
      <c r="X20">
        <f t="shared" si="17"/>
        <v>0.52037689307443813</v>
      </c>
      <c r="Y20">
        <f t="shared" si="18"/>
        <v>-114.2056729804582</v>
      </c>
      <c r="Z20">
        <f t="shared" si="19"/>
        <v>49.741205080440835</v>
      </c>
      <c r="AA20">
        <f t="shared" si="20"/>
        <v>4.6586959571984012</v>
      </c>
      <c r="AB20">
        <f t="shared" si="21"/>
        <v>117.9905769214201</v>
      </c>
      <c r="AC20">
        <v>9</v>
      </c>
      <c r="AD20">
        <v>2</v>
      </c>
      <c r="AE20">
        <f t="shared" si="22"/>
        <v>1.0003328557779847</v>
      </c>
      <c r="AF20">
        <f t="shared" si="23"/>
        <v>3.3285577798469745E-2</v>
      </c>
      <c r="AG20">
        <f t="shared" si="24"/>
        <v>54095.474962236054</v>
      </c>
      <c r="AH20" t="s">
        <v>360</v>
      </c>
      <c r="AI20">
        <v>10233.299999999999</v>
      </c>
      <c r="AJ20">
        <v>715.16346153846098</v>
      </c>
      <c r="AK20">
        <v>3323.98</v>
      </c>
      <c r="AL20">
        <f t="shared" si="25"/>
        <v>2608.816538461539</v>
      </c>
      <c r="AM20">
        <f t="shared" si="26"/>
        <v>0.78484724290204488</v>
      </c>
      <c r="AN20">
        <v>-0.90972195231019604</v>
      </c>
      <c r="AO20" t="s">
        <v>373</v>
      </c>
      <c r="AP20">
        <v>10247.799999999999</v>
      </c>
      <c r="AQ20">
        <v>964.71684000000005</v>
      </c>
      <c r="AR20">
        <v>1682.62</v>
      </c>
      <c r="AS20">
        <f t="shared" si="27"/>
        <v>0.4266579263291771</v>
      </c>
      <c r="AT20">
        <v>0.5</v>
      </c>
      <c r="AU20">
        <f t="shared" si="28"/>
        <v>925.30020020424126</v>
      </c>
      <c r="AV20">
        <f t="shared" si="29"/>
        <v>23.732867304398106</v>
      </c>
      <c r="AW20">
        <f t="shared" si="30"/>
        <v>197.393332325557</v>
      </c>
      <c r="AX20">
        <f t="shared" si="31"/>
        <v>0.59184486099059797</v>
      </c>
      <c r="AY20">
        <f t="shared" si="32"/>
        <v>2.663199386671369E-2</v>
      </c>
      <c r="AZ20">
        <f t="shared" si="33"/>
        <v>0.97547871771404138</v>
      </c>
      <c r="BA20" t="s">
        <v>374</v>
      </c>
      <c r="BB20">
        <v>686.77</v>
      </c>
      <c r="BC20">
        <f t="shared" si="34"/>
        <v>995.84999999999991</v>
      </c>
      <c r="BD20">
        <f t="shared" si="35"/>
        <v>0.72089487372596261</v>
      </c>
      <c r="BE20">
        <f t="shared" si="36"/>
        <v>0.62238502053306344</v>
      </c>
      <c r="BF20">
        <f t="shared" si="37"/>
        <v>0.74205210410962552</v>
      </c>
      <c r="BG20">
        <f t="shared" si="38"/>
        <v>0.62915884494044816</v>
      </c>
      <c r="BH20">
        <f t="shared" si="39"/>
        <v>0.51319615445790223</v>
      </c>
      <c r="BI20">
        <f t="shared" si="40"/>
        <v>0.48680384554209777</v>
      </c>
      <c r="BJ20">
        <f t="shared" si="41"/>
        <v>1100.1400000000001</v>
      </c>
      <c r="BK20">
        <f t="shared" si="42"/>
        <v>925.30020020424126</v>
      </c>
      <c r="BL20">
        <f t="shared" si="43"/>
        <v>0.84107495428240153</v>
      </c>
      <c r="BM20">
        <f t="shared" si="44"/>
        <v>0.19214990856480321</v>
      </c>
      <c r="BN20">
        <v>1599590131.0999999</v>
      </c>
      <c r="BO20">
        <v>370.387</v>
      </c>
      <c r="BP20">
        <v>400.00900000000001</v>
      </c>
      <c r="BQ20">
        <v>28.673200000000001</v>
      </c>
      <c r="BR20">
        <v>25.6556</v>
      </c>
      <c r="BS20">
        <v>370.09100000000001</v>
      </c>
      <c r="BT20">
        <v>28.465699999999998</v>
      </c>
      <c r="BU20">
        <v>499.983</v>
      </c>
      <c r="BV20">
        <v>102.08799999999999</v>
      </c>
      <c r="BW20">
        <v>9.9961300000000003E-2</v>
      </c>
      <c r="BX20">
        <v>26.779900000000001</v>
      </c>
      <c r="BY20">
        <v>26.377800000000001</v>
      </c>
      <c r="BZ20">
        <v>999.9</v>
      </c>
      <c r="CA20">
        <v>0</v>
      </c>
      <c r="CB20">
        <v>0</v>
      </c>
      <c r="CC20">
        <v>10014.4</v>
      </c>
      <c r="CD20">
        <v>0</v>
      </c>
      <c r="CE20">
        <v>14.8592</v>
      </c>
      <c r="CF20">
        <v>-29.591100000000001</v>
      </c>
      <c r="CG20">
        <v>381.35199999999998</v>
      </c>
      <c r="CH20">
        <v>410.541</v>
      </c>
      <c r="CI20">
        <v>3.0175700000000001</v>
      </c>
      <c r="CJ20">
        <v>400.00900000000001</v>
      </c>
      <c r="CK20">
        <v>25.6556</v>
      </c>
      <c r="CL20">
        <v>2.92719</v>
      </c>
      <c r="CM20">
        <v>2.6191300000000002</v>
      </c>
      <c r="CN20">
        <v>23.619399999999999</v>
      </c>
      <c r="CO20">
        <v>21.7864</v>
      </c>
      <c r="CP20">
        <v>1100.1400000000001</v>
      </c>
      <c r="CQ20">
        <v>0.96400799999999998</v>
      </c>
      <c r="CR20">
        <v>3.5991700000000001E-2</v>
      </c>
      <c r="CS20">
        <v>0</v>
      </c>
      <c r="CT20">
        <v>966.51800000000003</v>
      </c>
      <c r="CU20">
        <v>4.9998100000000001</v>
      </c>
      <c r="CV20">
        <v>10871.1</v>
      </c>
      <c r="CW20">
        <v>9270.31</v>
      </c>
      <c r="CX20">
        <v>43.811999999999998</v>
      </c>
      <c r="CY20">
        <v>45.75</v>
      </c>
      <c r="CZ20">
        <v>45.061999999999998</v>
      </c>
      <c r="DA20">
        <v>44.811999999999998</v>
      </c>
      <c r="DB20">
        <v>45.75</v>
      </c>
      <c r="DC20">
        <v>1055.72</v>
      </c>
      <c r="DD20">
        <v>39.42</v>
      </c>
      <c r="DE20">
        <v>0</v>
      </c>
      <c r="DF20">
        <v>82.700000047683702</v>
      </c>
      <c r="DG20">
        <v>0</v>
      </c>
      <c r="DH20">
        <v>964.71684000000005</v>
      </c>
      <c r="DI20">
        <v>16.843384592571699</v>
      </c>
      <c r="DJ20">
        <v>189.59230723013201</v>
      </c>
      <c r="DK20">
        <v>10848.175999999999</v>
      </c>
      <c r="DL20">
        <v>15</v>
      </c>
      <c r="DM20">
        <v>1599590152.0999999</v>
      </c>
      <c r="DN20" t="s">
        <v>375</v>
      </c>
      <c r="DO20">
        <v>1599590152.0999999</v>
      </c>
      <c r="DP20">
        <v>1599589987.5999999</v>
      </c>
      <c r="DQ20">
        <v>19</v>
      </c>
      <c r="DR20">
        <v>-3.1E-2</v>
      </c>
      <c r="DS20">
        <v>0.27600000000000002</v>
      </c>
      <c r="DT20">
        <v>0.29599999999999999</v>
      </c>
      <c r="DU20">
        <v>0.20699999999999999</v>
      </c>
      <c r="DV20">
        <v>400</v>
      </c>
      <c r="DW20">
        <v>26</v>
      </c>
      <c r="DX20">
        <v>0.03</v>
      </c>
      <c r="DY20">
        <v>0.03</v>
      </c>
      <c r="DZ20">
        <v>399.98930000000001</v>
      </c>
      <c r="EA20">
        <v>4.9530956842956204E-3</v>
      </c>
      <c r="EB20">
        <v>1.2432216214332501E-2</v>
      </c>
      <c r="EC20">
        <v>1</v>
      </c>
      <c r="ED20">
        <v>370.45440000000002</v>
      </c>
      <c r="EE20">
        <v>-0.23060289210173099</v>
      </c>
      <c r="EF20">
        <v>1.77343358112645E-2</v>
      </c>
      <c r="EG20">
        <v>1</v>
      </c>
      <c r="EH20">
        <v>25.610344999999999</v>
      </c>
      <c r="EI20">
        <v>0.266159099437071</v>
      </c>
      <c r="EJ20">
        <v>2.5619250086604799E-2</v>
      </c>
      <c r="EK20">
        <v>1</v>
      </c>
      <c r="EL20">
        <v>28.5896975</v>
      </c>
      <c r="EM20">
        <v>0.49444390243891401</v>
      </c>
      <c r="EN20">
        <v>4.7610904672668902E-2</v>
      </c>
      <c r="EO20">
        <v>1</v>
      </c>
      <c r="EP20">
        <v>4</v>
      </c>
      <c r="EQ20">
        <v>4</v>
      </c>
      <c r="ER20" t="s">
        <v>376</v>
      </c>
      <c r="ES20">
        <v>2.99892</v>
      </c>
      <c r="ET20">
        <v>2.6941700000000002</v>
      </c>
      <c r="EU20">
        <v>9.5575099999999996E-2</v>
      </c>
      <c r="EV20">
        <v>0.101962</v>
      </c>
      <c r="EW20">
        <v>0.124666</v>
      </c>
      <c r="EX20">
        <v>0.114944</v>
      </c>
      <c r="EY20">
        <v>28516.2</v>
      </c>
      <c r="EZ20">
        <v>32053</v>
      </c>
      <c r="FA20">
        <v>27550.3</v>
      </c>
      <c r="FB20">
        <v>30902</v>
      </c>
      <c r="FC20">
        <v>33797.599999999999</v>
      </c>
      <c r="FD20">
        <v>37622.5</v>
      </c>
      <c r="FE20">
        <v>40680.9</v>
      </c>
      <c r="FF20">
        <v>45501.8</v>
      </c>
      <c r="FG20">
        <v>1.97403</v>
      </c>
      <c r="FH20">
        <v>2.0015499999999999</v>
      </c>
      <c r="FI20">
        <v>9.0405299999999994E-2</v>
      </c>
      <c r="FJ20">
        <v>0</v>
      </c>
      <c r="FK20">
        <v>24.896100000000001</v>
      </c>
      <c r="FL20">
        <v>999.9</v>
      </c>
      <c r="FM20">
        <v>77.677000000000007</v>
      </c>
      <c r="FN20">
        <v>27.483000000000001</v>
      </c>
      <c r="FO20">
        <v>28.017499999999998</v>
      </c>
      <c r="FP20">
        <v>61.681100000000001</v>
      </c>
      <c r="FQ20">
        <v>35.552900000000001</v>
      </c>
      <c r="FR20">
        <v>1</v>
      </c>
      <c r="FS20">
        <v>2.1163600000000001E-2</v>
      </c>
      <c r="FT20">
        <v>1.0696300000000001</v>
      </c>
      <c r="FU20">
        <v>20.218299999999999</v>
      </c>
      <c r="FV20">
        <v>5.2229799999999997</v>
      </c>
      <c r="FW20">
        <v>12.027900000000001</v>
      </c>
      <c r="FX20">
        <v>4.9596999999999998</v>
      </c>
      <c r="FY20">
        <v>3.3018700000000001</v>
      </c>
      <c r="FZ20">
        <v>9999</v>
      </c>
      <c r="GA20">
        <v>999.9</v>
      </c>
      <c r="GB20">
        <v>9999</v>
      </c>
      <c r="GC20">
        <v>8620.9</v>
      </c>
      <c r="GD20">
        <v>1.8794599999999999</v>
      </c>
      <c r="GE20">
        <v>1.8763700000000001</v>
      </c>
      <c r="GF20">
        <v>1.8785099999999999</v>
      </c>
      <c r="GG20">
        <v>1.87836</v>
      </c>
      <c r="GH20">
        <v>1.8797299999999999</v>
      </c>
      <c r="GI20">
        <v>1.8727199999999999</v>
      </c>
      <c r="GJ20">
        <v>1.88036</v>
      </c>
      <c r="GK20">
        <v>1.87446</v>
      </c>
      <c r="GL20">
        <v>5</v>
      </c>
      <c r="GM20">
        <v>0</v>
      </c>
      <c r="GN20">
        <v>0</v>
      </c>
      <c r="GO20">
        <v>0</v>
      </c>
      <c r="GP20" t="s">
        <v>362</v>
      </c>
      <c r="GQ20" t="s">
        <v>363</v>
      </c>
      <c r="GR20" t="s">
        <v>364</v>
      </c>
      <c r="GS20" t="s">
        <v>364</v>
      </c>
      <c r="GT20" t="s">
        <v>364</v>
      </c>
      <c r="GU20" t="s">
        <v>364</v>
      </c>
      <c r="GV20">
        <v>0</v>
      </c>
      <c r="GW20">
        <v>100</v>
      </c>
      <c r="GX20">
        <v>100</v>
      </c>
      <c r="GY20">
        <v>0.29599999999999999</v>
      </c>
      <c r="GZ20">
        <v>0.20749999999999999</v>
      </c>
      <c r="HA20">
        <v>0.32644999999996599</v>
      </c>
      <c r="HB20">
        <v>0</v>
      </c>
      <c r="HC20">
        <v>0</v>
      </c>
      <c r="HD20">
        <v>0</v>
      </c>
      <c r="HE20">
        <v>0.207452380952382</v>
      </c>
      <c r="HF20">
        <v>0</v>
      </c>
      <c r="HG20">
        <v>0</v>
      </c>
      <c r="HH20">
        <v>0</v>
      </c>
      <c r="HI20">
        <v>-1</v>
      </c>
      <c r="HJ20">
        <v>-1</v>
      </c>
      <c r="HK20">
        <v>-1</v>
      </c>
      <c r="HL20">
        <v>-1</v>
      </c>
      <c r="HM20">
        <v>2.6</v>
      </c>
      <c r="HN20">
        <v>2.4</v>
      </c>
      <c r="HO20">
        <v>2</v>
      </c>
      <c r="HP20">
        <v>512.65099999999995</v>
      </c>
      <c r="HQ20">
        <v>514.19399999999996</v>
      </c>
      <c r="HR20">
        <v>24.1082</v>
      </c>
      <c r="HS20">
        <v>27.699000000000002</v>
      </c>
      <c r="HT20">
        <v>30.000299999999999</v>
      </c>
      <c r="HU20">
        <v>27.615600000000001</v>
      </c>
      <c r="HV20">
        <v>27.627700000000001</v>
      </c>
      <c r="HW20">
        <v>20.543099999999999</v>
      </c>
      <c r="HX20">
        <v>20.05</v>
      </c>
      <c r="HY20">
        <v>95.7</v>
      </c>
      <c r="HZ20">
        <v>24.126200000000001</v>
      </c>
      <c r="IA20">
        <v>400</v>
      </c>
      <c r="IB20">
        <v>13.410399999999999</v>
      </c>
      <c r="IC20">
        <v>104.76</v>
      </c>
      <c r="ID20">
        <v>101.626</v>
      </c>
    </row>
    <row r="21" spans="1:238" x14ac:dyDescent="0.35">
      <c r="A21">
        <v>4</v>
      </c>
      <c r="B21">
        <v>1599590273.0999999</v>
      </c>
      <c r="C21">
        <v>1764.0999999046301</v>
      </c>
      <c r="D21" t="s">
        <v>377</v>
      </c>
      <c r="E21" t="s">
        <v>378</v>
      </c>
      <c r="F21">
        <v>1599590273.0999999</v>
      </c>
      <c r="G21">
        <f t="shared" si="0"/>
        <v>1.8227847151516779E-3</v>
      </c>
      <c r="H21">
        <f t="shared" si="1"/>
        <v>22.722575932977566</v>
      </c>
      <c r="I21">
        <f t="shared" si="2"/>
        <v>371.93197489918077</v>
      </c>
      <c r="J21">
        <f t="shared" si="3"/>
        <v>268.03825572548965</v>
      </c>
      <c r="K21">
        <f t="shared" si="4"/>
        <v>27.390035691312583</v>
      </c>
      <c r="L21">
        <f t="shared" si="5"/>
        <v>38.006627224369609</v>
      </c>
      <c r="M21">
        <f t="shared" si="6"/>
        <v>0.38756992537936202</v>
      </c>
      <c r="N21">
        <f t="shared" si="7"/>
        <v>2.2955806715093336</v>
      </c>
      <c r="O21">
        <f t="shared" si="8"/>
        <v>0.3545469096483323</v>
      </c>
      <c r="P21">
        <f t="shared" si="9"/>
        <v>0.22432385803112775</v>
      </c>
      <c r="Q21">
        <f t="shared" si="10"/>
        <v>145.87652259631409</v>
      </c>
      <c r="R21">
        <f t="shared" si="11"/>
        <v>26.876263664497856</v>
      </c>
      <c r="S21">
        <f t="shared" si="12"/>
        <v>25.904499999999999</v>
      </c>
      <c r="T21">
        <f t="shared" si="13"/>
        <v>3.355237328646135</v>
      </c>
      <c r="U21">
        <f t="shared" si="14"/>
        <v>82.406573322215664</v>
      </c>
      <c r="V21">
        <f t="shared" si="15"/>
        <v>2.8458170678148997</v>
      </c>
      <c r="W21">
        <f t="shared" si="16"/>
        <v>3.4533860019728637</v>
      </c>
      <c r="X21">
        <f t="shared" si="17"/>
        <v>0.50942026083123526</v>
      </c>
      <c r="Y21">
        <f t="shared" si="18"/>
        <v>-80.38480593818899</v>
      </c>
      <c r="Z21">
        <f t="shared" si="19"/>
        <v>60.369808570224187</v>
      </c>
      <c r="AA21">
        <f t="shared" si="20"/>
        <v>5.6272834175677398</v>
      </c>
      <c r="AB21">
        <f t="shared" si="21"/>
        <v>131.48880864591703</v>
      </c>
      <c r="AC21">
        <v>10</v>
      </c>
      <c r="AD21">
        <v>2</v>
      </c>
      <c r="AE21">
        <f t="shared" si="22"/>
        <v>1.0003691382871238</v>
      </c>
      <c r="AF21">
        <f t="shared" si="23"/>
        <v>3.691382871238158E-2</v>
      </c>
      <c r="AG21">
        <f t="shared" si="24"/>
        <v>54200.23731928596</v>
      </c>
      <c r="AH21" t="s">
        <v>360</v>
      </c>
      <c r="AI21">
        <v>10233.299999999999</v>
      </c>
      <c r="AJ21">
        <v>715.16346153846098</v>
      </c>
      <c r="AK21">
        <v>3323.98</v>
      </c>
      <c r="AL21">
        <f t="shared" si="25"/>
        <v>2608.816538461539</v>
      </c>
      <c r="AM21">
        <f t="shared" si="26"/>
        <v>0.78484724290204488</v>
      </c>
      <c r="AN21">
        <v>-0.90972195231019604</v>
      </c>
      <c r="AO21" t="s">
        <v>379</v>
      </c>
      <c r="AP21">
        <v>10251.1</v>
      </c>
      <c r="AQ21">
        <v>1011.77730769231</v>
      </c>
      <c r="AR21">
        <v>1945.73</v>
      </c>
      <c r="AS21">
        <f t="shared" si="27"/>
        <v>0.48000117812219067</v>
      </c>
      <c r="AT21">
        <v>0.5</v>
      </c>
      <c r="AU21">
        <f t="shared" si="28"/>
        <v>757.30603075179988</v>
      </c>
      <c r="AV21">
        <f t="shared" si="29"/>
        <v>22.722575932977566</v>
      </c>
      <c r="AW21">
        <f t="shared" si="30"/>
        <v>181.75389347995196</v>
      </c>
      <c r="AX21">
        <f t="shared" si="31"/>
        <v>0.63283703288739956</v>
      </c>
      <c r="AY21">
        <f t="shared" si="32"/>
        <v>3.120574368307524E-2</v>
      </c>
      <c r="AZ21">
        <f t="shared" si="33"/>
        <v>0.70834596783726411</v>
      </c>
      <c r="BA21" t="s">
        <v>380</v>
      </c>
      <c r="BB21">
        <v>714.4</v>
      </c>
      <c r="BC21">
        <f t="shared" si="34"/>
        <v>1231.33</v>
      </c>
      <c r="BD21">
        <f t="shared" si="35"/>
        <v>0.75849097504949126</v>
      </c>
      <c r="BE21">
        <f t="shared" si="36"/>
        <v>0.52815012377470705</v>
      </c>
      <c r="BF21">
        <f t="shared" si="37"/>
        <v>0.75896155398091902</v>
      </c>
      <c r="BG21">
        <f t="shared" si="38"/>
        <v>0.52830468516301887</v>
      </c>
      <c r="BH21">
        <f t="shared" si="39"/>
        <v>0.53555851515513786</v>
      </c>
      <c r="BI21">
        <f t="shared" si="40"/>
        <v>0.46444148484486214</v>
      </c>
      <c r="BJ21">
        <f t="shared" si="41"/>
        <v>900.14800000000002</v>
      </c>
      <c r="BK21">
        <f t="shared" si="42"/>
        <v>757.30603075179988</v>
      </c>
      <c r="BL21">
        <f t="shared" si="43"/>
        <v>0.84131279606442477</v>
      </c>
      <c r="BM21">
        <f t="shared" si="44"/>
        <v>0.19262559212884942</v>
      </c>
      <c r="BN21">
        <v>1599590273.0999999</v>
      </c>
      <c r="BO21">
        <v>371.93200000000002</v>
      </c>
      <c r="BP21">
        <v>400.00099999999998</v>
      </c>
      <c r="BQ21">
        <v>27.8491</v>
      </c>
      <c r="BR21">
        <v>25.723600000000001</v>
      </c>
      <c r="BS21">
        <v>371.62</v>
      </c>
      <c r="BT21">
        <v>27.6417</v>
      </c>
      <c r="BU21">
        <v>500.02800000000002</v>
      </c>
      <c r="BV21">
        <v>102.087</v>
      </c>
      <c r="BW21">
        <v>0.100039</v>
      </c>
      <c r="BX21">
        <v>26.392299999999999</v>
      </c>
      <c r="BY21">
        <v>25.904499999999999</v>
      </c>
      <c r="BZ21">
        <v>999.9</v>
      </c>
      <c r="CA21">
        <v>0</v>
      </c>
      <c r="CB21">
        <v>0</v>
      </c>
      <c r="CC21">
        <v>10021.200000000001</v>
      </c>
      <c r="CD21">
        <v>0</v>
      </c>
      <c r="CE21">
        <v>14.812099999999999</v>
      </c>
      <c r="CF21">
        <v>-28.0854</v>
      </c>
      <c r="CG21">
        <v>382.57</v>
      </c>
      <c r="CH21">
        <v>410.56200000000001</v>
      </c>
      <c r="CI21">
        <v>2.1254900000000001</v>
      </c>
      <c r="CJ21">
        <v>400.00099999999998</v>
      </c>
      <c r="CK21">
        <v>25.723600000000001</v>
      </c>
      <c r="CL21">
        <v>2.8430399999999998</v>
      </c>
      <c r="CM21">
        <v>2.6260599999999998</v>
      </c>
      <c r="CN21">
        <v>23.136199999999999</v>
      </c>
      <c r="CO21">
        <v>21.829599999999999</v>
      </c>
      <c r="CP21">
        <v>900.14800000000002</v>
      </c>
      <c r="CQ21">
        <v>0.95599199999999995</v>
      </c>
      <c r="CR21">
        <v>4.4007499999999998E-2</v>
      </c>
      <c r="CS21">
        <v>0</v>
      </c>
      <c r="CT21">
        <v>1013.08</v>
      </c>
      <c r="CU21">
        <v>4.9998100000000001</v>
      </c>
      <c r="CV21">
        <v>9309.8799999999992</v>
      </c>
      <c r="CW21">
        <v>7560.34</v>
      </c>
      <c r="CX21">
        <v>43.561999999999998</v>
      </c>
      <c r="CY21">
        <v>45.811999999999998</v>
      </c>
      <c r="CZ21">
        <v>45</v>
      </c>
      <c r="DA21">
        <v>44.875</v>
      </c>
      <c r="DB21">
        <v>45.561999999999998</v>
      </c>
      <c r="DC21">
        <v>855.75</v>
      </c>
      <c r="DD21">
        <v>39.39</v>
      </c>
      <c r="DE21">
        <v>0</v>
      </c>
      <c r="DF21">
        <v>141.200000047684</v>
      </c>
      <c r="DG21">
        <v>0</v>
      </c>
      <c r="DH21">
        <v>1011.77730769231</v>
      </c>
      <c r="DI21">
        <v>10.297094006836399</v>
      </c>
      <c r="DJ21">
        <v>95.273845862068498</v>
      </c>
      <c r="DK21">
        <v>9296.2576923076904</v>
      </c>
      <c r="DL21">
        <v>15</v>
      </c>
      <c r="DM21">
        <v>1599590295.5999999</v>
      </c>
      <c r="DN21" t="s">
        <v>381</v>
      </c>
      <c r="DO21">
        <v>1599590295.5999999</v>
      </c>
      <c r="DP21">
        <v>1599589987.5999999</v>
      </c>
      <c r="DQ21">
        <v>20</v>
      </c>
      <c r="DR21">
        <v>1.6E-2</v>
      </c>
      <c r="DS21">
        <v>0.27600000000000002</v>
      </c>
      <c r="DT21">
        <v>0.312</v>
      </c>
      <c r="DU21">
        <v>0.20699999999999999</v>
      </c>
      <c r="DV21">
        <v>400</v>
      </c>
      <c r="DW21">
        <v>26</v>
      </c>
      <c r="DX21">
        <v>0.06</v>
      </c>
      <c r="DY21">
        <v>0.03</v>
      </c>
      <c r="DZ21">
        <v>399.98509999999999</v>
      </c>
      <c r="EA21">
        <v>-6.3084427767263196E-2</v>
      </c>
      <c r="EB21">
        <v>1.7121331723905901E-2</v>
      </c>
      <c r="EC21">
        <v>1</v>
      </c>
      <c r="ED21">
        <v>372.03</v>
      </c>
      <c r="EE21">
        <v>-0.71684983314838802</v>
      </c>
      <c r="EF21">
        <v>5.26732063450338E-2</v>
      </c>
      <c r="EG21">
        <v>1</v>
      </c>
      <c r="EH21">
        <v>25.6830125</v>
      </c>
      <c r="EI21">
        <v>0.24437786116315099</v>
      </c>
      <c r="EJ21">
        <v>2.35697071205818E-2</v>
      </c>
      <c r="EK21">
        <v>1</v>
      </c>
      <c r="EL21">
        <v>27.507999999999999</v>
      </c>
      <c r="EM21">
        <v>2.0539609756097201</v>
      </c>
      <c r="EN21">
        <v>0.197853580963297</v>
      </c>
      <c r="EO21">
        <v>0</v>
      </c>
      <c r="EP21">
        <v>3</v>
      </c>
      <c r="EQ21">
        <v>4</v>
      </c>
      <c r="ER21" t="s">
        <v>361</v>
      </c>
      <c r="ES21">
        <v>2.9990199999999998</v>
      </c>
      <c r="ET21">
        <v>2.6942499999999998</v>
      </c>
      <c r="EU21">
        <v>9.5869599999999999E-2</v>
      </c>
      <c r="EV21">
        <v>0.101951</v>
      </c>
      <c r="EW21">
        <v>0.12213300000000001</v>
      </c>
      <c r="EX21">
        <v>0.115145</v>
      </c>
      <c r="EY21">
        <v>28506</v>
      </c>
      <c r="EZ21">
        <v>32051.1</v>
      </c>
      <c r="FA21">
        <v>27549.599999999999</v>
      </c>
      <c r="FB21">
        <v>30900</v>
      </c>
      <c r="FC21">
        <v>33896.1</v>
      </c>
      <c r="FD21">
        <v>37611.9</v>
      </c>
      <c r="FE21">
        <v>40680.6</v>
      </c>
      <c r="FF21">
        <v>45499.3</v>
      </c>
      <c r="FG21">
        <v>1.97248</v>
      </c>
      <c r="FH21">
        <v>2.0003500000000001</v>
      </c>
      <c r="FI21">
        <v>7.1868299999999996E-2</v>
      </c>
      <c r="FJ21">
        <v>0</v>
      </c>
      <c r="FK21">
        <v>24.725899999999999</v>
      </c>
      <c r="FL21">
        <v>999.9</v>
      </c>
      <c r="FM21">
        <v>77.206999999999994</v>
      </c>
      <c r="FN21">
        <v>27.553000000000001</v>
      </c>
      <c r="FO21">
        <v>27.959</v>
      </c>
      <c r="FP21">
        <v>61.941099999999999</v>
      </c>
      <c r="FQ21">
        <v>35.597000000000001</v>
      </c>
      <c r="FR21">
        <v>1</v>
      </c>
      <c r="FS21">
        <v>2.3511199999999999E-2</v>
      </c>
      <c r="FT21">
        <v>1.08721</v>
      </c>
      <c r="FU21">
        <v>20.22</v>
      </c>
      <c r="FV21">
        <v>5.2241799999999996</v>
      </c>
      <c r="FW21">
        <v>12.027900000000001</v>
      </c>
      <c r="FX21">
        <v>4.96075</v>
      </c>
      <c r="FY21">
        <v>3.3018000000000001</v>
      </c>
      <c r="FZ21">
        <v>9999</v>
      </c>
      <c r="GA21">
        <v>999.9</v>
      </c>
      <c r="GB21">
        <v>9999</v>
      </c>
      <c r="GC21">
        <v>8624.1</v>
      </c>
      <c r="GD21">
        <v>1.87947</v>
      </c>
      <c r="GE21">
        <v>1.8763700000000001</v>
      </c>
      <c r="GF21">
        <v>1.8785099999999999</v>
      </c>
      <c r="GG21">
        <v>1.87836</v>
      </c>
      <c r="GH21">
        <v>1.8797299999999999</v>
      </c>
      <c r="GI21">
        <v>1.8727199999999999</v>
      </c>
      <c r="GJ21">
        <v>1.8803399999999999</v>
      </c>
      <c r="GK21">
        <v>1.8744400000000001</v>
      </c>
      <c r="GL21">
        <v>5</v>
      </c>
      <c r="GM21">
        <v>0</v>
      </c>
      <c r="GN21">
        <v>0</v>
      </c>
      <c r="GO21">
        <v>0</v>
      </c>
      <c r="GP21" t="s">
        <v>362</v>
      </c>
      <c r="GQ21" t="s">
        <v>363</v>
      </c>
      <c r="GR21" t="s">
        <v>364</v>
      </c>
      <c r="GS21" t="s">
        <v>364</v>
      </c>
      <c r="GT21" t="s">
        <v>364</v>
      </c>
      <c r="GU21" t="s">
        <v>364</v>
      </c>
      <c r="GV21">
        <v>0</v>
      </c>
      <c r="GW21">
        <v>100</v>
      </c>
      <c r="GX21">
        <v>100</v>
      </c>
      <c r="GY21">
        <v>0.312</v>
      </c>
      <c r="GZ21">
        <v>0.2074</v>
      </c>
      <c r="HA21">
        <v>0.29574999999999801</v>
      </c>
      <c r="HB21">
        <v>0</v>
      </c>
      <c r="HC21">
        <v>0</v>
      </c>
      <c r="HD21">
        <v>0</v>
      </c>
      <c r="HE21">
        <v>0.207452380952382</v>
      </c>
      <c r="HF21">
        <v>0</v>
      </c>
      <c r="HG21">
        <v>0</v>
      </c>
      <c r="HH21">
        <v>0</v>
      </c>
      <c r="HI21">
        <v>-1</v>
      </c>
      <c r="HJ21">
        <v>-1</v>
      </c>
      <c r="HK21">
        <v>-1</v>
      </c>
      <c r="HL21">
        <v>-1</v>
      </c>
      <c r="HM21">
        <v>2</v>
      </c>
      <c r="HN21">
        <v>4.8</v>
      </c>
      <c r="HO21">
        <v>2</v>
      </c>
      <c r="HP21">
        <v>511.916</v>
      </c>
      <c r="HQ21">
        <v>513.73199999999997</v>
      </c>
      <c r="HR21">
        <v>23.599599999999999</v>
      </c>
      <c r="HS21">
        <v>27.745200000000001</v>
      </c>
      <c r="HT21">
        <v>30.000299999999999</v>
      </c>
      <c r="HU21">
        <v>27.649799999999999</v>
      </c>
      <c r="HV21">
        <v>27.665900000000001</v>
      </c>
      <c r="HW21">
        <v>20.545200000000001</v>
      </c>
      <c r="HX21">
        <v>20.05</v>
      </c>
      <c r="HY21">
        <v>95.7</v>
      </c>
      <c r="HZ21">
        <v>23.672699999999999</v>
      </c>
      <c r="IA21">
        <v>400</v>
      </c>
      <c r="IB21">
        <v>13.410399999999999</v>
      </c>
      <c r="IC21">
        <v>104.758</v>
      </c>
      <c r="ID21">
        <v>101.62</v>
      </c>
    </row>
    <row r="22" spans="1:238" x14ac:dyDescent="0.35">
      <c r="A22">
        <v>5</v>
      </c>
      <c r="B22">
        <v>1599590416.5999999</v>
      </c>
      <c r="C22">
        <v>1907.5999999046301</v>
      </c>
      <c r="D22" t="s">
        <v>382</v>
      </c>
      <c r="E22" t="s">
        <v>383</v>
      </c>
      <c r="F22">
        <v>1599590416.5999999</v>
      </c>
      <c r="G22">
        <f t="shared" si="0"/>
        <v>-2.8631537000541784E-4</v>
      </c>
      <c r="H22">
        <f t="shared" si="1"/>
        <v>20.454143230320454</v>
      </c>
      <c r="I22">
        <f t="shared" si="2"/>
        <v>375.54397735666532</v>
      </c>
      <c r="J22">
        <f t="shared" si="3"/>
        <v>1146.6385987464666</v>
      </c>
      <c r="K22">
        <f t="shared" si="4"/>
        <v>117.17390221940101</v>
      </c>
      <c r="L22">
        <f t="shared" si="5"/>
        <v>38.376480026035274</v>
      </c>
      <c r="M22">
        <f t="shared" si="6"/>
        <v>-4.1626746337052829E-2</v>
      </c>
      <c r="N22">
        <f t="shared" si="7"/>
        <v>2.2929239754618784</v>
      </c>
      <c r="O22">
        <f t="shared" si="8"/>
        <v>-4.2051211390848768E-2</v>
      </c>
      <c r="P22">
        <f t="shared" si="9"/>
        <v>-2.6243512190632069E-2</v>
      </c>
      <c r="Q22">
        <f t="shared" si="10"/>
        <v>113.9575089091534</v>
      </c>
      <c r="R22">
        <f t="shared" si="11"/>
        <v>26.956207062903474</v>
      </c>
      <c r="S22">
        <f t="shared" si="12"/>
        <v>25.3232</v>
      </c>
      <c r="T22">
        <f t="shared" si="13"/>
        <v>3.2414647417561167</v>
      </c>
      <c r="U22">
        <f t="shared" si="14"/>
        <v>75.942542428313047</v>
      </c>
      <c r="V22">
        <f t="shared" si="15"/>
        <v>2.56545594962</v>
      </c>
      <c r="W22">
        <f t="shared" si="16"/>
        <v>3.3781538879103175</v>
      </c>
      <c r="X22">
        <f t="shared" si="17"/>
        <v>0.67600879213611664</v>
      </c>
      <c r="Y22">
        <f t="shared" si="18"/>
        <v>12.626507817238927</v>
      </c>
      <c r="Z22">
        <f t="shared" si="19"/>
        <v>86.073902521319781</v>
      </c>
      <c r="AA22">
        <f t="shared" si="20"/>
        <v>7.9941875213533553</v>
      </c>
      <c r="AB22">
        <f t="shared" si="21"/>
        <v>220.65210676906545</v>
      </c>
      <c r="AC22">
        <v>11</v>
      </c>
      <c r="AD22">
        <v>2</v>
      </c>
      <c r="AE22">
        <f t="shared" si="22"/>
        <v>1.0004062299232923</v>
      </c>
      <c r="AF22">
        <f t="shared" si="23"/>
        <v>4.0622992329231167E-2</v>
      </c>
      <c r="AG22">
        <f t="shared" si="24"/>
        <v>54178.522546891603</v>
      </c>
      <c r="AH22" t="s">
        <v>360</v>
      </c>
      <c r="AI22">
        <v>10233.299999999999</v>
      </c>
      <c r="AJ22">
        <v>715.16346153846098</v>
      </c>
      <c r="AK22">
        <v>3323.98</v>
      </c>
      <c r="AL22">
        <f t="shared" si="25"/>
        <v>2608.816538461539</v>
      </c>
      <c r="AM22">
        <f t="shared" si="26"/>
        <v>0.78484724290204488</v>
      </c>
      <c r="AN22">
        <v>-0.90972195231019604</v>
      </c>
      <c r="AO22" t="s">
        <v>384</v>
      </c>
      <c r="AP22">
        <v>10256</v>
      </c>
      <c r="AQ22">
        <v>1040.6343999999999</v>
      </c>
      <c r="AR22">
        <v>2252.64</v>
      </c>
      <c r="AS22">
        <f t="shared" si="27"/>
        <v>0.53803785780240077</v>
      </c>
      <c r="AT22">
        <v>0.5</v>
      </c>
      <c r="AU22">
        <f t="shared" si="28"/>
        <v>589.24266711580776</v>
      </c>
      <c r="AV22">
        <f t="shared" si="29"/>
        <v>20.454143230320454</v>
      </c>
      <c r="AW22">
        <f t="shared" si="30"/>
        <v>158.51743117038117</v>
      </c>
      <c r="AX22">
        <f t="shared" si="31"/>
        <v>0.67315239008452299</v>
      </c>
      <c r="AY22">
        <f t="shared" si="32"/>
        <v>3.6256480351637317E-2</v>
      </c>
      <c r="AZ22">
        <f t="shared" si="33"/>
        <v>0.47559308189502103</v>
      </c>
      <c r="BA22" t="s">
        <v>385</v>
      </c>
      <c r="BB22">
        <v>736.27</v>
      </c>
      <c r="BC22">
        <f t="shared" si="34"/>
        <v>1516.37</v>
      </c>
      <c r="BD22">
        <f t="shared" si="35"/>
        <v>0.79928091428872905</v>
      </c>
      <c r="BE22">
        <f t="shared" si="36"/>
        <v>0.41401084356438711</v>
      </c>
      <c r="BF22">
        <f t="shared" si="37"/>
        <v>0.78830835442391967</v>
      </c>
      <c r="BG22">
        <f t="shared" si="38"/>
        <v>0.41066130339383178</v>
      </c>
      <c r="BH22">
        <f t="shared" si="39"/>
        <v>0.56550750077391498</v>
      </c>
      <c r="BI22">
        <f t="shared" si="40"/>
        <v>0.43449249922608502</v>
      </c>
      <c r="BJ22">
        <f t="shared" si="41"/>
        <v>700.06399999999996</v>
      </c>
      <c r="BK22">
        <f t="shared" si="42"/>
        <v>589.24266711580776</v>
      </c>
      <c r="BL22">
        <f t="shared" si="43"/>
        <v>0.84169828346523712</v>
      </c>
      <c r="BM22">
        <f t="shared" si="44"/>
        <v>0.19339656693047413</v>
      </c>
      <c r="BN22">
        <v>1599590416.5999999</v>
      </c>
      <c r="BO22">
        <v>375.54399999999998</v>
      </c>
      <c r="BP22">
        <v>399.94900000000001</v>
      </c>
      <c r="BQ22">
        <v>25.105</v>
      </c>
      <c r="BR22">
        <v>25.439800000000002</v>
      </c>
      <c r="BS22">
        <v>375.22199999999998</v>
      </c>
      <c r="BT22">
        <v>24.895399999999999</v>
      </c>
      <c r="BU22">
        <v>500.02</v>
      </c>
      <c r="BV22">
        <v>102.089</v>
      </c>
      <c r="BW22">
        <v>0.10004399999999999</v>
      </c>
      <c r="BX22">
        <v>26.019500000000001</v>
      </c>
      <c r="BY22">
        <v>25.3232</v>
      </c>
      <c r="BZ22">
        <v>999.9</v>
      </c>
      <c r="CA22">
        <v>0</v>
      </c>
      <c r="CB22">
        <v>0</v>
      </c>
      <c r="CC22">
        <v>10003.799999999999</v>
      </c>
      <c r="CD22">
        <v>0</v>
      </c>
      <c r="CE22">
        <v>15.103</v>
      </c>
      <c r="CF22">
        <v>-24.405000000000001</v>
      </c>
      <c r="CG22">
        <v>385.214</v>
      </c>
      <c r="CH22">
        <v>410.38900000000001</v>
      </c>
      <c r="CI22">
        <v>-0.33487499999999998</v>
      </c>
      <c r="CJ22">
        <v>399.94900000000001</v>
      </c>
      <c r="CK22">
        <v>25.439800000000002</v>
      </c>
      <c r="CL22">
        <v>2.5629300000000002</v>
      </c>
      <c r="CM22">
        <v>2.5971199999999999</v>
      </c>
      <c r="CN22">
        <v>21.431799999999999</v>
      </c>
      <c r="CO22">
        <v>21.648299999999999</v>
      </c>
      <c r="CP22">
        <v>700.06399999999996</v>
      </c>
      <c r="CQ22">
        <v>0.94298000000000004</v>
      </c>
      <c r="CR22">
        <v>5.7020099999999997E-2</v>
      </c>
      <c r="CS22">
        <v>0</v>
      </c>
      <c r="CT22">
        <v>1039.1300000000001</v>
      </c>
      <c r="CU22">
        <v>4.9998100000000001</v>
      </c>
      <c r="CV22">
        <v>7414.93</v>
      </c>
      <c r="CW22">
        <v>5849.01</v>
      </c>
      <c r="CX22">
        <v>43.186999999999998</v>
      </c>
      <c r="CY22">
        <v>45.811999999999998</v>
      </c>
      <c r="CZ22">
        <v>44.811999999999998</v>
      </c>
      <c r="DA22">
        <v>44.875</v>
      </c>
      <c r="DB22">
        <v>45.375</v>
      </c>
      <c r="DC22">
        <v>655.43</v>
      </c>
      <c r="DD22">
        <v>39.630000000000003</v>
      </c>
      <c r="DE22">
        <v>0</v>
      </c>
      <c r="DF22">
        <v>143</v>
      </c>
      <c r="DG22">
        <v>0</v>
      </c>
      <c r="DH22">
        <v>1040.6343999999999</v>
      </c>
      <c r="DI22">
        <v>-24.136153890461699</v>
      </c>
      <c r="DJ22">
        <v>-168.80615416832799</v>
      </c>
      <c r="DK22">
        <v>7425.2352000000001</v>
      </c>
      <c r="DL22">
        <v>15</v>
      </c>
      <c r="DM22">
        <v>1599590353.5999999</v>
      </c>
      <c r="DN22" t="s">
        <v>386</v>
      </c>
      <c r="DO22">
        <v>1599590345.5999999</v>
      </c>
      <c r="DP22">
        <v>1599590353.5999999</v>
      </c>
      <c r="DQ22">
        <v>21</v>
      </c>
      <c r="DR22">
        <v>0.01</v>
      </c>
      <c r="DS22">
        <v>2E-3</v>
      </c>
      <c r="DT22">
        <v>0.32200000000000001</v>
      </c>
      <c r="DU22">
        <v>0.21</v>
      </c>
      <c r="DV22">
        <v>400</v>
      </c>
      <c r="DW22">
        <v>26</v>
      </c>
      <c r="DX22">
        <v>0.03</v>
      </c>
      <c r="DY22">
        <v>0.03</v>
      </c>
      <c r="DZ22">
        <v>400.07727499999999</v>
      </c>
      <c r="EA22">
        <v>-1.92269043152108</v>
      </c>
      <c r="EB22">
        <v>0.25553453656012598</v>
      </c>
      <c r="EC22">
        <v>0</v>
      </c>
      <c r="ED22">
        <v>378.41416666666697</v>
      </c>
      <c r="EE22">
        <v>-32.672649610678597</v>
      </c>
      <c r="EF22">
        <v>2.4579472476483701</v>
      </c>
      <c r="EG22">
        <v>0</v>
      </c>
      <c r="EH22">
        <v>24.977562500000001</v>
      </c>
      <c r="EI22">
        <v>3.7757189493433598</v>
      </c>
      <c r="EJ22">
        <v>0.37855440077187102</v>
      </c>
      <c r="EK22">
        <v>0</v>
      </c>
      <c r="EL22">
        <v>24.873552499999999</v>
      </c>
      <c r="EM22">
        <v>0.43705103189490702</v>
      </c>
      <c r="EN22">
        <v>8.6210909946189601E-2</v>
      </c>
      <c r="EO22">
        <v>1</v>
      </c>
      <c r="EP22">
        <v>1</v>
      </c>
      <c r="EQ22">
        <v>4</v>
      </c>
      <c r="ER22" t="s">
        <v>370</v>
      </c>
      <c r="ES22">
        <v>2.99899</v>
      </c>
      <c r="ET22">
        <v>2.6942499999999998</v>
      </c>
      <c r="EU22">
        <v>9.6568399999999999E-2</v>
      </c>
      <c r="EV22">
        <v>0.101933</v>
      </c>
      <c r="EW22">
        <v>0.113492</v>
      </c>
      <c r="EX22">
        <v>0.114256</v>
      </c>
      <c r="EY22">
        <v>28483</v>
      </c>
      <c r="EZ22">
        <v>32048.3</v>
      </c>
      <c r="FA22">
        <v>27548.5</v>
      </c>
      <c r="FB22">
        <v>30896.799999999999</v>
      </c>
      <c r="FC22">
        <v>34232.199999999997</v>
      </c>
      <c r="FD22">
        <v>37645.800000000003</v>
      </c>
      <c r="FE22">
        <v>40680</v>
      </c>
      <c r="FF22">
        <v>45494.7</v>
      </c>
      <c r="FG22">
        <v>1.96882</v>
      </c>
      <c r="FH22">
        <v>1.9981500000000001</v>
      </c>
      <c r="FI22">
        <v>4.4889699999999998E-2</v>
      </c>
      <c r="FJ22">
        <v>0</v>
      </c>
      <c r="FK22">
        <v>24.5867</v>
      </c>
      <c r="FL22">
        <v>999.9</v>
      </c>
      <c r="FM22">
        <v>76.046999999999997</v>
      </c>
      <c r="FN22">
        <v>27.654</v>
      </c>
      <c r="FO22">
        <v>27.6997</v>
      </c>
      <c r="FP22">
        <v>61.681100000000001</v>
      </c>
      <c r="FQ22">
        <v>35.801299999999998</v>
      </c>
      <c r="FR22">
        <v>1</v>
      </c>
      <c r="FS22">
        <v>2.8917700000000001E-2</v>
      </c>
      <c r="FT22">
        <v>2.74146</v>
      </c>
      <c r="FU22">
        <v>20.203800000000001</v>
      </c>
      <c r="FV22">
        <v>5.2244799999999998</v>
      </c>
      <c r="FW22">
        <v>12.027900000000001</v>
      </c>
      <c r="FX22">
        <v>4.9607999999999999</v>
      </c>
      <c r="FY22">
        <v>3.3017500000000002</v>
      </c>
      <c r="FZ22">
        <v>9999</v>
      </c>
      <c r="GA22">
        <v>999.9</v>
      </c>
      <c r="GB22">
        <v>9999</v>
      </c>
      <c r="GC22">
        <v>8626.9</v>
      </c>
      <c r="GD22">
        <v>1.87944</v>
      </c>
      <c r="GE22">
        <v>1.8763700000000001</v>
      </c>
      <c r="GF22">
        <v>1.8785099999999999</v>
      </c>
      <c r="GG22">
        <v>1.8783399999999999</v>
      </c>
      <c r="GH22">
        <v>1.8797299999999999</v>
      </c>
      <c r="GI22">
        <v>1.8727100000000001</v>
      </c>
      <c r="GJ22">
        <v>1.8803399999999999</v>
      </c>
      <c r="GK22">
        <v>1.8744499999999999</v>
      </c>
      <c r="GL22">
        <v>5</v>
      </c>
      <c r="GM22">
        <v>0</v>
      </c>
      <c r="GN22">
        <v>0</v>
      </c>
      <c r="GO22">
        <v>0</v>
      </c>
      <c r="GP22" t="s">
        <v>362</v>
      </c>
      <c r="GQ22" t="s">
        <v>363</v>
      </c>
      <c r="GR22" t="s">
        <v>364</v>
      </c>
      <c r="GS22" t="s">
        <v>364</v>
      </c>
      <c r="GT22" t="s">
        <v>364</v>
      </c>
      <c r="GU22" t="s">
        <v>364</v>
      </c>
      <c r="GV22">
        <v>0</v>
      </c>
      <c r="GW22">
        <v>100</v>
      </c>
      <c r="GX22">
        <v>100</v>
      </c>
      <c r="GY22">
        <v>0.32200000000000001</v>
      </c>
      <c r="GZ22">
        <v>0.20960000000000001</v>
      </c>
      <c r="HA22">
        <v>0.32170000000002102</v>
      </c>
      <c r="HB22">
        <v>0</v>
      </c>
      <c r="HC22">
        <v>0</v>
      </c>
      <c r="HD22">
        <v>0</v>
      </c>
      <c r="HE22">
        <v>0.20956999999999601</v>
      </c>
      <c r="HF22">
        <v>0</v>
      </c>
      <c r="HG22">
        <v>0</v>
      </c>
      <c r="HH22">
        <v>0</v>
      </c>
      <c r="HI22">
        <v>-1</v>
      </c>
      <c r="HJ22">
        <v>-1</v>
      </c>
      <c r="HK22">
        <v>-1</v>
      </c>
      <c r="HL22">
        <v>-1</v>
      </c>
      <c r="HM22">
        <v>1.2</v>
      </c>
      <c r="HN22">
        <v>1.1000000000000001</v>
      </c>
      <c r="HO22">
        <v>2</v>
      </c>
      <c r="HP22">
        <v>509.74299999999999</v>
      </c>
      <c r="HQ22">
        <v>512.41600000000005</v>
      </c>
      <c r="HR22">
        <v>21.879000000000001</v>
      </c>
      <c r="HS22">
        <v>27.764500000000002</v>
      </c>
      <c r="HT22">
        <v>29.995999999999999</v>
      </c>
      <c r="HU22">
        <v>27.682200000000002</v>
      </c>
      <c r="HV22">
        <v>27.686699999999998</v>
      </c>
      <c r="HW22">
        <v>20.5426</v>
      </c>
      <c r="HX22">
        <v>20.05</v>
      </c>
      <c r="HY22">
        <v>95.7</v>
      </c>
      <c r="HZ22">
        <v>21.891400000000001</v>
      </c>
      <c r="IA22">
        <v>400</v>
      </c>
      <c r="IB22">
        <v>13.410399999999999</v>
      </c>
      <c r="IC22">
        <v>104.756</v>
      </c>
      <c r="ID22">
        <v>101.61</v>
      </c>
    </row>
    <row r="23" spans="1:238" x14ac:dyDescent="0.35">
      <c r="A23">
        <v>6</v>
      </c>
      <c r="B23">
        <v>1599590519.0999999</v>
      </c>
      <c r="C23">
        <v>2010.0999999046301</v>
      </c>
      <c r="D23" t="s">
        <v>387</v>
      </c>
      <c r="E23" t="s">
        <v>388</v>
      </c>
      <c r="F23">
        <v>1599590519.0999999</v>
      </c>
      <c r="G23">
        <f t="shared" si="0"/>
        <v>1.9254277393849046E-3</v>
      </c>
      <c r="H23">
        <f t="shared" si="1"/>
        <v>18.721507458888567</v>
      </c>
      <c r="I23">
        <f t="shared" si="2"/>
        <v>376.67497924080942</v>
      </c>
      <c r="J23">
        <f t="shared" si="3"/>
        <v>312.44940732327115</v>
      </c>
      <c r="K23">
        <f t="shared" si="4"/>
        <v>31.928602531907757</v>
      </c>
      <c r="L23">
        <f t="shared" si="5"/>
        <v>38.49168989925834</v>
      </c>
      <c r="M23">
        <f t="shared" si="6"/>
        <v>0.53622621605370291</v>
      </c>
      <c r="N23">
        <f t="shared" si="7"/>
        <v>2.292031051946001</v>
      </c>
      <c r="O23">
        <f t="shared" si="8"/>
        <v>0.47506223600444292</v>
      </c>
      <c r="P23">
        <f t="shared" si="9"/>
        <v>0.30182583798033252</v>
      </c>
      <c r="Q23">
        <f t="shared" si="10"/>
        <v>90.038806591908354</v>
      </c>
      <c r="R23">
        <f t="shared" si="11"/>
        <v>26.211051016950591</v>
      </c>
      <c r="S23">
        <f t="shared" si="12"/>
        <v>25.523099999999999</v>
      </c>
      <c r="T23">
        <f t="shared" si="13"/>
        <v>3.2802030791035701</v>
      </c>
      <c r="U23">
        <f t="shared" si="14"/>
        <v>84.439306491033449</v>
      </c>
      <c r="V23">
        <f t="shared" si="15"/>
        <v>2.8785153625536002</v>
      </c>
      <c r="W23">
        <f t="shared" si="16"/>
        <v>3.4089756088407333</v>
      </c>
      <c r="X23">
        <f t="shared" si="17"/>
        <v>0.40168771654996993</v>
      </c>
      <c r="Y23">
        <f t="shared" si="18"/>
        <v>-84.911363306874293</v>
      </c>
      <c r="Z23">
        <f t="shared" si="19"/>
        <v>80.319185747133588</v>
      </c>
      <c r="AA23">
        <f t="shared" si="20"/>
        <v>7.47587478332263</v>
      </c>
      <c r="AB23">
        <f t="shared" si="21"/>
        <v>92.922503815490273</v>
      </c>
      <c r="AC23">
        <v>10</v>
      </c>
      <c r="AD23">
        <v>2</v>
      </c>
      <c r="AE23">
        <f t="shared" si="22"/>
        <v>1.0003696810695197</v>
      </c>
      <c r="AF23">
        <f t="shared" si="23"/>
        <v>3.696810695197339E-2</v>
      </c>
      <c r="AG23">
        <f t="shared" si="24"/>
        <v>54120.687454687089</v>
      </c>
      <c r="AH23" t="s">
        <v>360</v>
      </c>
      <c r="AI23">
        <v>10233.299999999999</v>
      </c>
      <c r="AJ23">
        <v>715.16346153846098</v>
      </c>
      <c r="AK23">
        <v>3323.98</v>
      </c>
      <c r="AL23">
        <f t="shared" si="25"/>
        <v>2608.816538461539</v>
      </c>
      <c r="AM23">
        <f t="shared" si="26"/>
        <v>0.78484724290204488</v>
      </c>
      <c r="AN23">
        <v>-0.90972195231019604</v>
      </c>
      <c r="AO23" t="s">
        <v>389</v>
      </c>
      <c r="AP23">
        <v>10258.1</v>
      </c>
      <c r="AQ23">
        <v>1018.2784</v>
      </c>
      <c r="AR23">
        <v>2497.44</v>
      </c>
      <c r="AS23">
        <f t="shared" si="27"/>
        <v>0.59227112563264783</v>
      </c>
      <c r="AT23">
        <v>0.5</v>
      </c>
      <c r="AU23">
        <f t="shared" si="28"/>
        <v>463.29570041269375</v>
      </c>
      <c r="AV23">
        <f t="shared" si="29"/>
        <v>18.721507458888567</v>
      </c>
      <c r="AW23">
        <f t="shared" si="30"/>
        <v>137.19833299209606</v>
      </c>
      <c r="AX23">
        <f t="shared" si="31"/>
        <v>0.69578047921071173</v>
      </c>
      <c r="AY23">
        <f t="shared" si="32"/>
        <v>4.2373001505759046E-2</v>
      </c>
      <c r="AZ23">
        <f t="shared" si="33"/>
        <v>0.33095489781536291</v>
      </c>
      <c r="BA23" t="s">
        <v>390</v>
      </c>
      <c r="BB23">
        <v>759.77</v>
      </c>
      <c r="BC23">
        <f t="shared" si="34"/>
        <v>1737.67</v>
      </c>
      <c r="BD23">
        <f t="shared" si="35"/>
        <v>0.85123274269567861</v>
      </c>
      <c r="BE23">
        <f t="shared" si="36"/>
        <v>0.32233709407575822</v>
      </c>
      <c r="BF23">
        <f t="shared" si="37"/>
        <v>0.82992822274191635</v>
      </c>
      <c r="BG23">
        <f t="shared" si="38"/>
        <v>0.31682565171387017</v>
      </c>
      <c r="BH23">
        <f t="shared" si="39"/>
        <v>0.63513190588928903</v>
      </c>
      <c r="BI23">
        <f t="shared" si="40"/>
        <v>0.36486809411071097</v>
      </c>
      <c r="BJ23">
        <f t="shared" si="41"/>
        <v>550.12</v>
      </c>
      <c r="BK23">
        <f t="shared" si="42"/>
        <v>463.29570041269375</v>
      </c>
      <c r="BL23">
        <f t="shared" si="43"/>
        <v>0.84217207229821445</v>
      </c>
      <c r="BM23">
        <f t="shared" si="44"/>
        <v>0.1943441445964289</v>
      </c>
      <c r="BN23">
        <v>1599590519.0999999</v>
      </c>
      <c r="BO23">
        <v>376.67500000000001</v>
      </c>
      <c r="BP23">
        <v>400.00099999999998</v>
      </c>
      <c r="BQ23">
        <v>28.168800000000001</v>
      </c>
      <c r="BR23">
        <v>25.924399999999999</v>
      </c>
      <c r="BS23">
        <v>376.36099999999999</v>
      </c>
      <c r="BT23">
        <v>27.959199999999999</v>
      </c>
      <c r="BU23">
        <v>500.03899999999999</v>
      </c>
      <c r="BV23">
        <v>102.08799999999999</v>
      </c>
      <c r="BW23">
        <v>0.10007199999999999</v>
      </c>
      <c r="BX23">
        <v>26.173100000000002</v>
      </c>
      <c r="BY23">
        <v>25.523099999999999</v>
      </c>
      <c r="BZ23">
        <v>999.9</v>
      </c>
      <c r="CA23">
        <v>0</v>
      </c>
      <c r="CB23">
        <v>0</v>
      </c>
      <c r="CC23">
        <v>9998.1200000000008</v>
      </c>
      <c r="CD23">
        <v>0</v>
      </c>
      <c r="CE23">
        <v>14.835599999999999</v>
      </c>
      <c r="CF23">
        <v>-23.317900000000002</v>
      </c>
      <c r="CG23">
        <v>387.601</v>
      </c>
      <c r="CH23">
        <v>410.64600000000002</v>
      </c>
      <c r="CI23">
        <v>2.2443399999999998</v>
      </c>
      <c r="CJ23">
        <v>400.00099999999998</v>
      </c>
      <c r="CK23">
        <v>25.924399999999999</v>
      </c>
      <c r="CL23">
        <v>2.8756900000000001</v>
      </c>
      <c r="CM23">
        <v>2.6465700000000001</v>
      </c>
      <c r="CN23">
        <v>23.325099999999999</v>
      </c>
      <c r="CO23">
        <v>21.957100000000001</v>
      </c>
      <c r="CP23">
        <v>550.12</v>
      </c>
      <c r="CQ23">
        <v>0.92694200000000004</v>
      </c>
      <c r="CR23">
        <v>7.3057700000000003E-2</v>
      </c>
      <c r="CS23">
        <v>0</v>
      </c>
      <c r="CT23">
        <v>1018.47</v>
      </c>
      <c r="CU23">
        <v>4.9998100000000001</v>
      </c>
      <c r="CV23">
        <v>5711.65</v>
      </c>
      <c r="CW23">
        <v>4566.5</v>
      </c>
      <c r="CX23">
        <v>42.811999999999998</v>
      </c>
      <c r="CY23">
        <v>45.686999999999998</v>
      </c>
      <c r="CZ23">
        <v>44.561999999999998</v>
      </c>
      <c r="DA23">
        <v>44.75</v>
      </c>
      <c r="DB23">
        <v>45.125</v>
      </c>
      <c r="DC23">
        <v>505.29</v>
      </c>
      <c r="DD23">
        <v>39.83</v>
      </c>
      <c r="DE23">
        <v>0</v>
      </c>
      <c r="DF23">
        <v>101.89999985694899</v>
      </c>
      <c r="DG23">
        <v>0</v>
      </c>
      <c r="DH23">
        <v>1018.2784</v>
      </c>
      <c r="DI23">
        <v>1.4323077023714299</v>
      </c>
      <c r="DJ23">
        <v>9.5184616238791193</v>
      </c>
      <c r="DK23">
        <v>5709.5248000000001</v>
      </c>
      <c r="DL23">
        <v>15</v>
      </c>
      <c r="DM23">
        <v>1599590537.5999999</v>
      </c>
      <c r="DN23" t="s">
        <v>391</v>
      </c>
      <c r="DO23">
        <v>1599590537.5999999</v>
      </c>
      <c r="DP23">
        <v>1599590353.5999999</v>
      </c>
      <c r="DQ23">
        <v>22</v>
      </c>
      <c r="DR23">
        <v>-8.0000000000000002E-3</v>
      </c>
      <c r="DS23">
        <v>2E-3</v>
      </c>
      <c r="DT23">
        <v>0.314</v>
      </c>
      <c r="DU23">
        <v>0.21</v>
      </c>
      <c r="DV23">
        <v>400</v>
      </c>
      <c r="DW23">
        <v>26</v>
      </c>
      <c r="DX23">
        <v>0.06</v>
      </c>
      <c r="DY23">
        <v>0.03</v>
      </c>
      <c r="DZ23">
        <v>399.999775</v>
      </c>
      <c r="EA23">
        <v>2.0566604127033601E-2</v>
      </c>
      <c r="EB23">
        <v>2.0135152718566699E-2</v>
      </c>
      <c r="EC23">
        <v>1</v>
      </c>
      <c r="ED23">
        <v>376.70976666666701</v>
      </c>
      <c r="EE23">
        <v>-0.19250723025570299</v>
      </c>
      <c r="EF23">
        <v>1.5675210436293899E-2</v>
      </c>
      <c r="EG23">
        <v>1</v>
      </c>
      <c r="EH23">
        <v>25.9121375</v>
      </c>
      <c r="EI23">
        <v>8.3742213883629901E-2</v>
      </c>
      <c r="EJ23">
        <v>8.0851001076053895E-3</v>
      </c>
      <c r="EK23">
        <v>1</v>
      </c>
      <c r="EL23">
        <v>28.090064999999999</v>
      </c>
      <c r="EM23">
        <v>0.499756097560835</v>
      </c>
      <c r="EN23">
        <v>4.8271956403278499E-2</v>
      </c>
      <c r="EO23">
        <v>1</v>
      </c>
      <c r="EP23">
        <v>4</v>
      </c>
      <c r="EQ23">
        <v>4</v>
      </c>
      <c r="ER23" t="s">
        <v>376</v>
      </c>
      <c r="ES23">
        <v>2.9990399999999999</v>
      </c>
      <c r="ET23">
        <v>2.69428</v>
      </c>
      <c r="EU23">
        <v>9.6819600000000006E-2</v>
      </c>
      <c r="EV23">
        <v>0.10194</v>
      </c>
      <c r="EW23">
        <v>0.123095</v>
      </c>
      <c r="EX23">
        <v>0.115756</v>
      </c>
      <c r="EY23">
        <v>28473.200000000001</v>
      </c>
      <c r="EZ23">
        <v>32046</v>
      </c>
      <c r="FA23">
        <v>27547</v>
      </c>
      <c r="FB23">
        <v>30895</v>
      </c>
      <c r="FC23">
        <v>33856.300000000003</v>
      </c>
      <c r="FD23">
        <v>37580.300000000003</v>
      </c>
      <c r="FE23">
        <v>40677.800000000003</v>
      </c>
      <c r="FF23">
        <v>45492.6</v>
      </c>
      <c r="FG23">
        <v>1.97228</v>
      </c>
      <c r="FH23">
        <v>1.9984500000000001</v>
      </c>
      <c r="FI23">
        <v>6.1552999999999997E-2</v>
      </c>
      <c r="FJ23">
        <v>0</v>
      </c>
      <c r="FK23">
        <v>24.513300000000001</v>
      </c>
      <c r="FL23">
        <v>999.9</v>
      </c>
      <c r="FM23">
        <v>77.090999999999994</v>
      </c>
      <c r="FN23">
        <v>27.724</v>
      </c>
      <c r="FO23">
        <v>28.1983</v>
      </c>
      <c r="FP23">
        <v>61.641100000000002</v>
      </c>
      <c r="FQ23">
        <v>35.628999999999998</v>
      </c>
      <c r="FR23">
        <v>1</v>
      </c>
      <c r="FS23">
        <v>2.70274E-2</v>
      </c>
      <c r="FT23">
        <v>1.12581</v>
      </c>
      <c r="FU23">
        <v>20.222000000000001</v>
      </c>
      <c r="FV23">
        <v>5.2241799999999996</v>
      </c>
      <c r="FW23">
        <v>12.027900000000001</v>
      </c>
      <c r="FX23">
        <v>4.9611000000000001</v>
      </c>
      <c r="FY23">
        <v>3.3018000000000001</v>
      </c>
      <c r="FZ23">
        <v>9999</v>
      </c>
      <c r="GA23">
        <v>999.9</v>
      </c>
      <c r="GB23">
        <v>9999</v>
      </c>
      <c r="GC23">
        <v>8629.2000000000007</v>
      </c>
      <c r="GD23">
        <v>1.8794500000000001</v>
      </c>
      <c r="GE23">
        <v>1.8763700000000001</v>
      </c>
      <c r="GF23">
        <v>1.87852</v>
      </c>
      <c r="GG23">
        <v>1.87836</v>
      </c>
      <c r="GH23">
        <v>1.8797299999999999</v>
      </c>
      <c r="GI23">
        <v>1.8727100000000001</v>
      </c>
      <c r="GJ23">
        <v>1.8803399999999999</v>
      </c>
      <c r="GK23">
        <v>1.8744799999999999</v>
      </c>
      <c r="GL23">
        <v>5</v>
      </c>
      <c r="GM23">
        <v>0</v>
      </c>
      <c r="GN23">
        <v>0</v>
      </c>
      <c r="GO23">
        <v>0</v>
      </c>
      <c r="GP23" t="s">
        <v>362</v>
      </c>
      <c r="GQ23" t="s">
        <v>363</v>
      </c>
      <c r="GR23" t="s">
        <v>364</v>
      </c>
      <c r="GS23" t="s">
        <v>364</v>
      </c>
      <c r="GT23" t="s">
        <v>364</v>
      </c>
      <c r="GU23" t="s">
        <v>364</v>
      </c>
      <c r="GV23">
        <v>0</v>
      </c>
      <c r="GW23">
        <v>100</v>
      </c>
      <c r="GX23">
        <v>100</v>
      </c>
      <c r="GY23">
        <v>0.314</v>
      </c>
      <c r="GZ23">
        <v>0.20960000000000001</v>
      </c>
      <c r="HA23">
        <v>0.32170000000002102</v>
      </c>
      <c r="HB23">
        <v>0</v>
      </c>
      <c r="HC23">
        <v>0</v>
      </c>
      <c r="HD23">
        <v>0</v>
      </c>
      <c r="HE23">
        <v>0.20956999999999601</v>
      </c>
      <c r="HF23">
        <v>0</v>
      </c>
      <c r="HG23">
        <v>0</v>
      </c>
      <c r="HH23">
        <v>0</v>
      </c>
      <c r="HI23">
        <v>-1</v>
      </c>
      <c r="HJ23">
        <v>-1</v>
      </c>
      <c r="HK23">
        <v>-1</v>
      </c>
      <c r="HL23">
        <v>-1</v>
      </c>
      <c r="HM23">
        <v>2.9</v>
      </c>
      <c r="HN23">
        <v>2.8</v>
      </c>
      <c r="HO23">
        <v>2</v>
      </c>
      <c r="HP23">
        <v>512.23299999999995</v>
      </c>
      <c r="HQ23">
        <v>512.86800000000005</v>
      </c>
      <c r="HR23">
        <v>23.8185</v>
      </c>
      <c r="HS23">
        <v>27.785299999999999</v>
      </c>
      <c r="HT23">
        <v>30.0001</v>
      </c>
      <c r="HU23">
        <v>27.698499999999999</v>
      </c>
      <c r="HV23">
        <v>27.712599999999998</v>
      </c>
      <c r="HW23">
        <v>20.5471</v>
      </c>
      <c r="HX23">
        <v>20.05</v>
      </c>
      <c r="HY23">
        <v>95.7</v>
      </c>
      <c r="HZ23">
        <v>23.831800000000001</v>
      </c>
      <c r="IA23">
        <v>400</v>
      </c>
      <c r="IB23">
        <v>13.410399999999999</v>
      </c>
      <c r="IC23">
        <v>104.75</v>
      </c>
      <c r="ID23">
        <v>101.604</v>
      </c>
    </row>
    <row r="24" spans="1:238" x14ac:dyDescent="0.35">
      <c r="A24">
        <v>7</v>
      </c>
      <c r="B24">
        <v>1599590658.5999999</v>
      </c>
      <c r="C24">
        <v>2149.5999999046298</v>
      </c>
      <c r="D24" t="s">
        <v>392</v>
      </c>
      <c r="E24" t="s">
        <v>393</v>
      </c>
      <c r="F24">
        <v>1599590658.5999999</v>
      </c>
      <c r="G24">
        <f t="shared" si="0"/>
        <v>-5.9900368024765104E-4</v>
      </c>
      <c r="H24">
        <f t="shared" si="1"/>
        <v>15.076505276706957</v>
      </c>
      <c r="I24">
        <f t="shared" si="2"/>
        <v>382.15398317146133</v>
      </c>
      <c r="J24">
        <f t="shared" si="3"/>
        <v>630.2709915942811</v>
      </c>
      <c r="K24">
        <f t="shared" si="4"/>
        <v>64.404938986049302</v>
      </c>
      <c r="L24">
        <f t="shared" si="5"/>
        <v>39.050827814835145</v>
      </c>
      <c r="M24">
        <f t="shared" si="6"/>
        <v>-9.3411673423879751E-2</v>
      </c>
      <c r="N24">
        <f t="shared" si="7"/>
        <v>2.2858101731208498</v>
      </c>
      <c r="O24">
        <f t="shared" si="8"/>
        <v>-9.5585798373085673E-2</v>
      </c>
      <c r="P24">
        <f t="shared" si="9"/>
        <v>-5.9541593813681376E-2</v>
      </c>
      <c r="Q24">
        <f t="shared" si="10"/>
        <v>66.029859268650142</v>
      </c>
      <c r="R24">
        <f t="shared" si="11"/>
        <v>26.484666061967591</v>
      </c>
      <c r="S24">
        <f t="shared" si="12"/>
        <v>24.965800000000002</v>
      </c>
      <c r="T24">
        <f t="shared" si="13"/>
        <v>3.1732000865519359</v>
      </c>
      <c r="U24">
        <f t="shared" si="14"/>
        <v>76.502402913010442</v>
      </c>
      <c r="V24">
        <f t="shared" si="15"/>
        <v>2.5507696029339999</v>
      </c>
      <c r="W24">
        <f t="shared" si="16"/>
        <v>3.3342346198385897</v>
      </c>
      <c r="X24">
        <f t="shared" si="17"/>
        <v>0.62243048361793596</v>
      </c>
      <c r="Y24">
        <f t="shared" si="18"/>
        <v>26.41606229892141</v>
      </c>
      <c r="Z24">
        <f t="shared" si="19"/>
        <v>102.61578439897552</v>
      </c>
      <c r="AA24">
        <f t="shared" si="20"/>
        <v>9.5324509280457992</v>
      </c>
      <c r="AB24">
        <f t="shared" si="21"/>
        <v>204.59415689459286</v>
      </c>
      <c r="AC24">
        <v>12</v>
      </c>
      <c r="AD24">
        <v>2</v>
      </c>
      <c r="AE24">
        <f t="shared" si="22"/>
        <v>1.0004448117010625</v>
      </c>
      <c r="AF24">
        <f t="shared" si="23"/>
        <v>4.4481170106247525E-2</v>
      </c>
      <c r="AG24">
        <f t="shared" si="24"/>
        <v>53979.415162592049</v>
      </c>
      <c r="AH24" t="s">
        <v>360</v>
      </c>
      <c r="AI24">
        <v>10233.299999999999</v>
      </c>
      <c r="AJ24">
        <v>715.16346153846098</v>
      </c>
      <c r="AK24">
        <v>3323.98</v>
      </c>
      <c r="AL24">
        <f t="shared" si="25"/>
        <v>2608.816538461539</v>
      </c>
      <c r="AM24">
        <f t="shared" si="26"/>
        <v>0.78484724290204488</v>
      </c>
      <c r="AN24">
        <v>-0.90972195231019604</v>
      </c>
      <c r="AO24" t="s">
        <v>394</v>
      </c>
      <c r="AP24">
        <v>10261.5</v>
      </c>
      <c r="AQ24">
        <v>963.88469230769203</v>
      </c>
      <c r="AR24">
        <v>2656.98</v>
      </c>
      <c r="AS24">
        <f t="shared" si="27"/>
        <v>0.63722546187487605</v>
      </c>
      <c r="AT24">
        <v>0.5</v>
      </c>
      <c r="AU24">
        <f t="shared" si="28"/>
        <v>337.00805759850556</v>
      </c>
      <c r="AV24">
        <f t="shared" si="29"/>
        <v>15.076505276706957</v>
      </c>
      <c r="AW24">
        <f t="shared" si="30"/>
        <v>107.37505757938126</v>
      </c>
      <c r="AX24">
        <f t="shared" si="31"/>
        <v>0.71378407063658744</v>
      </c>
      <c r="AY24">
        <f t="shared" si="32"/>
        <v>4.7435741871971325E-2</v>
      </c>
      <c r="AZ24">
        <f t="shared" si="33"/>
        <v>0.2510368915084043</v>
      </c>
      <c r="BA24" t="s">
        <v>395</v>
      </c>
      <c r="BB24">
        <v>760.47</v>
      </c>
      <c r="BC24">
        <f t="shared" si="34"/>
        <v>1896.51</v>
      </c>
      <c r="BD24">
        <f t="shared" si="35"/>
        <v>0.8927426207572372</v>
      </c>
      <c r="BE24">
        <f t="shared" si="36"/>
        <v>0.2601901299390289</v>
      </c>
      <c r="BF24">
        <f t="shared" si="37"/>
        <v>0.87191311545513572</v>
      </c>
      <c r="BG24">
        <f t="shared" si="38"/>
        <v>0.25567148558224817</v>
      </c>
      <c r="BH24">
        <f t="shared" si="39"/>
        <v>0.70434149045551597</v>
      </c>
      <c r="BI24">
        <f t="shared" si="40"/>
        <v>0.29565850954448403</v>
      </c>
      <c r="BJ24">
        <f t="shared" si="41"/>
        <v>399.78899999999999</v>
      </c>
      <c r="BK24">
        <f t="shared" si="42"/>
        <v>337.00805759850556</v>
      </c>
      <c r="BL24">
        <f t="shared" si="43"/>
        <v>0.84296480793244832</v>
      </c>
      <c r="BM24">
        <f t="shared" si="44"/>
        <v>0.1959296158648966</v>
      </c>
      <c r="BN24">
        <v>1599590658.5999999</v>
      </c>
      <c r="BO24">
        <v>382.154</v>
      </c>
      <c r="BP24">
        <v>399.96199999999999</v>
      </c>
      <c r="BQ24">
        <v>24.962</v>
      </c>
      <c r="BR24">
        <v>25.662500000000001</v>
      </c>
      <c r="BS24">
        <v>381.86399999999998</v>
      </c>
      <c r="BT24">
        <v>24.749700000000001</v>
      </c>
      <c r="BU24">
        <v>500.03</v>
      </c>
      <c r="BV24">
        <v>102.086</v>
      </c>
      <c r="BW24">
        <v>0.100107</v>
      </c>
      <c r="BX24">
        <v>25.798500000000001</v>
      </c>
      <c r="BY24">
        <v>24.965800000000002</v>
      </c>
      <c r="BZ24">
        <v>999.9</v>
      </c>
      <c r="CA24">
        <v>0</v>
      </c>
      <c r="CB24">
        <v>0</v>
      </c>
      <c r="CC24">
        <v>9958.1200000000008</v>
      </c>
      <c r="CD24">
        <v>0</v>
      </c>
      <c r="CE24">
        <v>15.740399999999999</v>
      </c>
      <c r="CF24">
        <v>-17.807500000000001</v>
      </c>
      <c r="CG24">
        <v>391.93799999999999</v>
      </c>
      <c r="CH24">
        <v>410.49599999999998</v>
      </c>
      <c r="CI24">
        <v>-0.70047999999999999</v>
      </c>
      <c r="CJ24">
        <v>399.96199999999999</v>
      </c>
      <c r="CK24">
        <v>25.662500000000001</v>
      </c>
      <c r="CL24">
        <v>2.5482800000000001</v>
      </c>
      <c r="CM24">
        <v>2.61978</v>
      </c>
      <c r="CN24">
        <v>21.338200000000001</v>
      </c>
      <c r="CO24">
        <v>21.790400000000002</v>
      </c>
      <c r="CP24">
        <v>399.78899999999999</v>
      </c>
      <c r="CQ24">
        <v>0.89993299999999998</v>
      </c>
      <c r="CR24">
        <v>0.100067</v>
      </c>
      <c r="CS24">
        <v>0</v>
      </c>
      <c r="CT24">
        <v>962.81</v>
      </c>
      <c r="CU24">
        <v>4.9998100000000001</v>
      </c>
      <c r="CV24">
        <v>3920.66</v>
      </c>
      <c r="CW24">
        <v>3281.89</v>
      </c>
      <c r="CX24">
        <v>42.375</v>
      </c>
      <c r="CY24">
        <v>45.436999999999998</v>
      </c>
      <c r="CZ24">
        <v>44.25</v>
      </c>
      <c r="DA24">
        <v>44.5</v>
      </c>
      <c r="DB24">
        <v>44.686999999999998</v>
      </c>
      <c r="DC24">
        <v>355.28</v>
      </c>
      <c r="DD24">
        <v>39.51</v>
      </c>
      <c r="DE24">
        <v>0</v>
      </c>
      <c r="DF24">
        <v>139.200000047684</v>
      </c>
      <c r="DG24">
        <v>0</v>
      </c>
      <c r="DH24">
        <v>963.88469230769203</v>
      </c>
      <c r="DI24">
        <v>-12.153846147066499</v>
      </c>
      <c r="DJ24">
        <v>-52.9699143557242</v>
      </c>
      <c r="DK24">
        <v>3927.8503846153799</v>
      </c>
      <c r="DL24">
        <v>15</v>
      </c>
      <c r="DM24">
        <v>1599590591.0999999</v>
      </c>
      <c r="DN24" t="s">
        <v>396</v>
      </c>
      <c r="DO24">
        <v>1599590588.5999999</v>
      </c>
      <c r="DP24">
        <v>1599590591.0999999</v>
      </c>
      <c r="DQ24">
        <v>23</v>
      </c>
      <c r="DR24">
        <v>-2.3E-2</v>
      </c>
      <c r="DS24">
        <v>3.0000000000000001E-3</v>
      </c>
      <c r="DT24">
        <v>0.29099999999999998</v>
      </c>
      <c r="DU24">
        <v>0.21199999999999999</v>
      </c>
      <c r="DV24">
        <v>400</v>
      </c>
      <c r="DW24">
        <v>26</v>
      </c>
      <c r="DX24">
        <v>0.06</v>
      </c>
      <c r="DY24">
        <v>0.04</v>
      </c>
      <c r="DZ24">
        <v>399.96477499999997</v>
      </c>
      <c r="EA24">
        <v>-0.21794746716826899</v>
      </c>
      <c r="EB24">
        <v>5.6146454696621703E-2</v>
      </c>
      <c r="EC24">
        <v>0</v>
      </c>
      <c r="ED24">
        <v>383.71706666666699</v>
      </c>
      <c r="EE24">
        <v>-17.375626251391001</v>
      </c>
      <c r="EF24">
        <v>1.3013174333045101</v>
      </c>
      <c r="EG24">
        <v>0</v>
      </c>
      <c r="EH24">
        <v>25.342575</v>
      </c>
      <c r="EI24">
        <v>2.4803437148216698</v>
      </c>
      <c r="EJ24">
        <v>0.245248988530024</v>
      </c>
      <c r="EK24">
        <v>0</v>
      </c>
      <c r="EL24">
        <v>24.633085000000001</v>
      </c>
      <c r="EM24">
        <v>0.87053358348963505</v>
      </c>
      <c r="EN24">
        <v>0.13533377544057501</v>
      </c>
      <c r="EO24">
        <v>0</v>
      </c>
      <c r="EP24">
        <v>0</v>
      </c>
      <c r="EQ24">
        <v>4</v>
      </c>
      <c r="ER24" t="s">
        <v>397</v>
      </c>
      <c r="ES24">
        <v>2.9990100000000002</v>
      </c>
      <c r="ET24">
        <v>2.6943199999999998</v>
      </c>
      <c r="EU24">
        <v>9.7890699999999997E-2</v>
      </c>
      <c r="EV24">
        <v>0.101925</v>
      </c>
      <c r="EW24">
        <v>0.11301</v>
      </c>
      <c r="EX24">
        <v>0.114937</v>
      </c>
      <c r="EY24">
        <v>28439.9</v>
      </c>
      <c r="EZ24">
        <v>32044.7</v>
      </c>
      <c r="FA24">
        <v>27547.200000000001</v>
      </c>
      <c r="FB24">
        <v>30893.200000000001</v>
      </c>
      <c r="FC24">
        <v>34250.400000000001</v>
      </c>
      <c r="FD24">
        <v>37613.4</v>
      </c>
      <c r="FE24">
        <v>40679.4</v>
      </c>
      <c r="FF24">
        <v>45490.5</v>
      </c>
      <c r="FG24">
        <v>1.9676499999999999</v>
      </c>
      <c r="FH24">
        <v>1.99708</v>
      </c>
      <c r="FI24">
        <v>2.8107300000000002E-2</v>
      </c>
      <c r="FJ24">
        <v>0</v>
      </c>
      <c r="FK24">
        <v>24.5045</v>
      </c>
      <c r="FL24">
        <v>999.9</v>
      </c>
      <c r="FM24">
        <v>75.954999999999998</v>
      </c>
      <c r="FN24">
        <v>27.824999999999999</v>
      </c>
      <c r="FO24">
        <v>27.947399999999998</v>
      </c>
      <c r="FP24">
        <v>61.841099999999997</v>
      </c>
      <c r="FQ24">
        <v>35.6571</v>
      </c>
      <c r="FR24">
        <v>1</v>
      </c>
      <c r="FS24">
        <v>3.1664100000000001E-2</v>
      </c>
      <c r="FT24">
        <v>2.6583199999999998</v>
      </c>
      <c r="FU24">
        <v>20.207699999999999</v>
      </c>
      <c r="FV24">
        <v>5.2229799999999997</v>
      </c>
      <c r="FW24">
        <v>12.027900000000001</v>
      </c>
      <c r="FX24">
        <v>4.9596999999999998</v>
      </c>
      <c r="FY24">
        <v>3.30185</v>
      </c>
      <c r="FZ24">
        <v>9999</v>
      </c>
      <c r="GA24">
        <v>999.9</v>
      </c>
      <c r="GB24">
        <v>9999</v>
      </c>
      <c r="GC24">
        <v>8632.1</v>
      </c>
      <c r="GD24">
        <v>1.8794599999999999</v>
      </c>
      <c r="GE24">
        <v>1.87636</v>
      </c>
      <c r="GF24">
        <v>1.8785099999999999</v>
      </c>
      <c r="GG24">
        <v>1.87836</v>
      </c>
      <c r="GH24">
        <v>1.8797299999999999</v>
      </c>
      <c r="GI24">
        <v>1.8727100000000001</v>
      </c>
      <c r="GJ24">
        <v>1.8803399999999999</v>
      </c>
      <c r="GK24">
        <v>1.87442</v>
      </c>
      <c r="GL24">
        <v>5</v>
      </c>
      <c r="GM24">
        <v>0</v>
      </c>
      <c r="GN24">
        <v>0</v>
      </c>
      <c r="GO24">
        <v>0</v>
      </c>
      <c r="GP24" t="s">
        <v>362</v>
      </c>
      <c r="GQ24" t="s">
        <v>363</v>
      </c>
      <c r="GR24" t="s">
        <v>364</v>
      </c>
      <c r="GS24" t="s">
        <v>364</v>
      </c>
      <c r="GT24" t="s">
        <v>364</v>
      </c>
      <c r="GU24" t="s">
        <v>364</v>
      </c>
      <c r="GV24">
        <v>0</v>
      </c>
      <c r="GW24">
        <v>100</v>
      </c>
      <c r="GX24">
        <v>100</v>
      </c>
      <c r="GY24">
        <v>0.28999999999999998</v>
      </c>
      <c r="GZ24">
        <v>0.21229999999999999</v>
      </c>
      <c r="HA24">
        <v>0.29075000000006002</v>
      </c>
      <c r="HB24">
        <v>0</v>
      </c>
      <c r="HC24">
        <v>0</v>
      </c>
      <c r="HD24">
        <v>0</v>
      </c>
      <c r="HE24">
        <v>0.212328571428579</v>
      </c>
      <c r="HF24">
        <v>0</v>
      </c>
      <c r="HG24">
        <v>0</v>
      </c>
      <c r="HH24">
        <v>0</v>
      </c>
      <c r="HI24">
        <v>-1</v>
      </c>
      <c r="HJ24">
        <v>-1</v>
      </c>
      <c r="HK24">
        <v>-1</v>
      </c>
      <c r="HL24">
        <v>-1</v>
      </c>
      <c r="HM24">
        <v>1.2</v>
      </c>
      <c r="HN24">
        <v>1.1000000000000001</v>
      </c>
      <c r="HO24">
        <v>2</v>
      </c>
      <c r="HP24">
        <v>509.31400000000002</v>
      </c>
      <c r="HQ24">
        <v>512.03700000000003</v>
      </c>
      <c r="HR24">
        <v>21.684899999999999</v>
      </c>
      <c r="HS24">
        <v>27.789300000000001</v>
      </c>
      <c r="HT24">
        <v>29.997699999999998</v>
      </c>
      <c r="HU24">
        <v>27.721900000000002</v>
      </c>
      <c r="HV24">
        <v>27.724599999999999</v>
      </c>
      <c r="HW24">
        <v>20.546500000000002</v>
      </c>
      <c r="HX24">
        <v>20.05</v>
      </c>
      <c r="HY24">
        <v>95.7</v>
      </c>
      <c r="HZ24">
        <v>21.7575</v>
      </c>
      <c r="IA24">
        <v>400</v>
      </c>
      <c r="IB24">
        <v>13.410399999999999</v>
      </c>
      <c r="IC24">
        <v>104.753</v>
      </c>
      <c r="ID24">
        <v>101.599</v>
      </c>
    </row>
    <row r="25" spans="1:238" x14ac:dyDescent="0.35">
      <c r="A25">
        <v>8</v>
      </c>
      <c r="B25">
        <v>1599590757.0999999</v>
      </c>
      <c r="C25">
        <v>2248.0999999046298</v>
      </c>
      <c r="D25" t="s">
        <v>398</v>
      </c>
      <c r="E25" t="s">
        <v>399</v>
      </c>
      <c r="F25">
        <v>1599590757.0999999</v>
      </c>
      <c r="G25">
        <f t="shared" si="0"/>
        <v>1.5778494233240272E-3</v>
      </c>
      <c r="H25">
        <f t="shared" si="1"/>
        <v>10.187463228743304</v>
      </c>
      <c r="I25">
        <f t="shared" si="2"/>
        <v>387.04398869399114</v>
      </c>
      <c r="J25">
        <f t="shared" si="3"/>
        <v>348.07338754139693</v>
      </c>
      <c r="K25">
        <f t="shared" si="4"/>
        <v>35.567139937271861</v>
      </c>
      <c r="L25">
        <f t="shared" si="5"/>
        <v>39.54926805808109</v>
      </c>
      <c r="M25">
        <f t="shared" si="6"/>
        <v>0.48639145410995827</v>
      </c>
      <c r="N25">
        <f t="shared" si="7"/>
        <v>2.2906999687968685</v>
      </c>
      <c r="O25">
        <f t="shared" si="8"/>
        <v>0.43546565433691065</v>
      </c>
      <c r="P25">
        <f t="shared" si="9"/>
        <v>0.27629585313981714</v>
      </c>
      <c r="Q25">
        <f t="shared" si="10"/>
        <v>41.28073952835777</v>
      </c>
      <c r="R25">
        <f t="shared" si="11"/>
        <v>25.730065065731367</v>
      </c>
      <c r="S25">
        <f t="shared" si="12"/>
        <v>25.159099999999999</v>
      </c>
      <c r="T25">
        <f t="shared" si="13"/>
        <v>3.2099633883675485</v>
      </c>
      <c r="U25">
        <f t="shared" si="14"/>
        <v>84.785742672965952</v>
      </c>
      <c r="V25">
        <f t="shared" si="15"/>
        <v>2.8506978858071998</v>
      </c>
      <c r="W25">
        <f t="shared" si="16"/>
        <v>3.3622373242667232</v>
      </c>
      <c r="X25">
        <f t="shared" si="17"/>
        <v>0.35926550256034862</v>
      </c>
      <c r="Y25">
        <f t="shared" si="18"/>
        <v>-69.583159568589593</v>
      </c>
      <c r="Z25">
        <f t="shared" si="19"/>
        <v>96.401146769896528</v>
      </c>
      <c r="AA25">
        <f t="shared" si="20"/>
        <v>8.9510616535801848</v>
      </c>
      <c r="AB25">
        <f t="shared" si="21"/>
        <v>77.049788383244888</v>
      </c>
      <c r="AC25">
        <v>10</v>
      </c>
      <c r="AD25">
        <v>2</v>
      </c>
      <c r="AE25">
        <f t="shared" si="22"/>
        <v>1.000369698789491</v>
      </c>
      <c r="AF25">
        <f t="shared" si="23"/>
        <v>3.6969878949100199E-2</v>
      </c>
      <c r="AG25">
        <f t="shared" si="24"/>
        <v>54118.094363620323</v>
      </c>
      <c r="AH25" t="s">
        <v>360</v>
      </c>
      <c r="AI25">
        <v>10233.299999999999</v>
      </c>
      <c r="AJ25">
        <v>715.16346153846098</v>
      </c>
      <c r="AK25">
        <v>3323.98</v>
      </c>
      <c r="AL25">
        <f t="shared" si="25"/>
        <v>2608.816538461539</v>
      </c>
      <c r="AM25">
        <f t="shared" si="26"/>
        <v>0.78484724290204488</v>
      </c>
      <c r="AN25">
        <v>-0.90972195231019604</v>
      </c>
      <c r="AO25" t="s">
        <v>400</v>
      </c>
      <c r="AP25">
        <v>10247.700000000001</v>
      </c>
      <c r="AQ25">
        <v>884.14857692307703</v>
      </c>
      <c r="AR25">
        <v>2744.74</v>
      </c>
      <c r="AS25">
        <f t="shared" si="27"/>
        <v>0.67787528985511303</v>
      </c>
      <c r="AT25">
        <v>0.5</v>
      </c>
      <c r="AU25">
        <f t="shared" si="28"/>
        <v>210.74812880405915</v>
      </c>
      <c r="AV25">
        <f t="shared" si="29"/>
        <v>10.187463228743304</v>
      </c>
      <c r="AW25">
        <f t="shared" si="30"/>
        <v>71.430474449737147</v>
      </c>
      <c r="AX25">
        <f t="shared" si="31"/>
        <v>0.72321604232094838</v>
      </c>
      <c r="AY25">
        <f t="shared" si="32"/>
        <v>5.2656150467513721E-2</v>
      </c>
      <c r="AZ25">
        <f t="shared" si="33"/>
        <v>0.21103638231672228</v>
      </c>
      <c r="BA25" t="s">
        <v>401</v>
      </c>
      <c r="BB25">
        <v>759.7</v>
      </c>
      <c r="BC25">
        <f t="shared" si="34"/>
        <v>1985.0399999999997</v>
      </c>
      <c r="BD25">
        <f t="shared" si="35"/>
        <v>0.9373067661492579</v>
      </c>
      <c r="BE25">
        <f t="shared" si="36"/>
        <v>0.22588796855257628</v>
      </c>
      <c r="BF25">
        <f t="shared" si="37"/>
        <v>0.91673873235019243</v>
      </c>
      <c r="BG25">
        <f t="shared" si="38"/>
        <v>0.22203171110743852</v>
      </c>
      <c r="BH25">
        <f t="shared" si="39"/>
        <v>0.8053758936327996</v>
      </c>
      <c r="BI25">
        <f t="shared" si="40"/>
        <v>0.1946241063672004</v>
      </c>
      <c r="BJ25">
        <f t="shared" si="41"/>
        <v>250.01599999999999</v>
      </c>
      <c r="BK25">
        <f t="shared" si="42"/>
        <v>210.74812880405915</v>
      </c>
      <c r="BL25">
        <f t="shared" si="43"/>
        <v>0.84293856714793913</v>
      </c>
      <c r="BM25">
        <f t="shared" si="44"/>
        <v>0.19587713429587839</v>
      </c>
      <c r="BN25">
        <v>1599590757.0999999</v>
      </c>
      <c r="BO25">
        <v>387.04399999999998</v>
      </c>
      <c r="BP25">
        <v>399.99799999999999</v>
      </c>
      <c r="BQ25">
        <v>27.898</v>
      </c>
      <c r="BR25">
        <v>26.058</v>
      </c>
      <c r="BS25">
        <v>386.74400000000003</v>
      </c>
      <c r="BT25">
        <v>27.685600000000001</v>
      </c>
      <c r="BU25">
        <v>499.97199999999998</v>
      </c>
      <c r="BV25">
        <v>102.083</v>
      </c>
      <c r="BW25">
        <v>9.9876400000000004E-2</v>
      </c>
      <c r="BX25">
        <v>25.939699999999998</v>
      </c>
      <c r="BY25">
        <v>25.159099999999999</v>
      </c>
      <c r="BZ25">
        <v>999.9</v>
      </c>
      <c r="CA25">
        <v>0</v>
      </c>
      <c r="CB25">
        <v>0</v>
      </c>
      <c r="CC25">
        <v>9990</v>
      </c>
      <c r="CD25">
        <v>0</v>
      </c>
      <c r="CE25">
        <v>15.809699999999999</v>
      </c>
      <c r="CF25">
        <v>-12.963699999999999</v>
      </c>
      <c r="CG25">
        <v>398.142</v>
      </c>
      <c r="CH25">
        <v>410.7</v>
      </c>
      <c r="CI25">
        <v>1.8399799999999999</v>
      </c>
      <c r="CJ25">
        <v>399.99799999999999</v>
      </c>
      <c r="CK25">
        <v>26.058</v>
      </c>
      <c r="CL25">
        <v>2.8479199999999998</v>
      </c>
      <c r="CM25">
        <v>2.6600899999999998</v>
      </c>
      <c r="CN25">
        <v>23.1645</v>
      </c>
      <c r="CO25">
        <v>22.040600000000001</v>
      </c>
      <c r="CP25">
        <v>250.01599999999999</v>
      </c>
      <c r="CQ25">
        <v>0.90006600000000003</v>
      </c>
      <c r="CR25">
        <v>9.9934499999999996E-2</v>
      </c>
      <c r="CS25">
        <v>0</v>
      </c>
      <c r="CT25">
        <v>883.37300000000005</v>
      </c>
      <c r="CU25">
        <v>4.9998100000000001</v>
      </c>
      <c r="CV25">
        <v>2274.79</v>
      </c>
      <c r="CW25">
        <v>2036.91</v>
      </c>
      <c r="CX25">
        <v>41.936999999999998</v>
      </c>
      <c r="CY25">
        <v>45.186999999999998</v>
      </c>
      <c r="CZ25">
        <v>43.936999999999998</v>
      </c>
      <c r="DA25">
        <v>44.375</v>
      </c>
      <c r="DB25">
        <v>44.375</v>
      </c>
      <c r="DC25">
        <v>220.53</v>
      </c>
      <c r="DD25">
        <v>24.49</v>
      </c>
      <c r="DE25">
        <v>0</v>
      </c>
      <c r="DF25">
        <v>98.200000047683702</v>
      </c>
      <c r="DG25">
        <v>0</v>
      </c>
      <c r="DH25">
        <v>884.14857692307703</v>
      </c>
      <c r="DI25">
        <v>-3.51237607065553</v>
      </c>
      <c r="DJ25">
        <v>-12.2058119766362</v>
      </c>
      <c r="DK25">
        <v>2276.1107692307701</v>
      </c>
      <c r="DL25">
        <v>15</v>
      </c>
      <c r="DM25">
        <v>1599590774.0999999</v>
      </c>
      <c r="DN25" t="s">
        <v>402</v>
      </c>
      <c r="DO25">
        <v>1599590774.0999999</v>
      </c>
      <c r="DP25">
        <v>1599590591.0999999</v>
      </c>
      <c r="DQ25">
        <v>24</v>
      </c>
      <c r="DR25">
        <v>8.9999999999999993E-3</v>
      </c>
      <c r="DS25">
        <v>3.0000000000000001E-3</v>
      </c>
      <c r="DT25">
        <v>0.3</v>
      </c>
      <c r="DU25">
        <v>0.21199999999999999</v>
      </c>
      <c r="DV25">
        <v>400</v>
      </c>
      <c r="DW25">
        <v>26</v>
      </c>
      <c r="DX25">
        <v>0.08</v>
      </c>
      <c r="DY25">
        <v>0.04</v>
      </c>
      <c r="DZ25">
        <v>399.98795000000001</v>
      </c>
      <c r="EA25">
        <v>-1.98123827531744E-3</v>
      </c>
      <c r="EB25">
        <v>1.28898215658741E-2</v>
      </c>
      <c r="EC25">
        <v>1</v>
      </c>
      <c r="ED25">
        <v>387.10523333333299</v>
      </c>
      <c r="EE25">
        <v>-0.61500333704096399</v>
      </c>
      <c r="EF25">
        <v>4.4810477445443302E-2</v>
      </c>
      <c r="EG25">
        <v>1</v>
      </c>
      <c r="EH25">
        <v>26.046389999999999</v>
      </c>
      <c r="EI25">
        <v>7.1981988742941705E-2</v>
      </c>
      <c r="EJ25">
        <v>6.9511437907727302E-3</v>
      </c>
      <c r="EK25">
        <v>1</v>
      </c>
      <c r="EL25">
        <v>27.822649999999999</v>
      </c>
      <c r="EM25">
        <v>0.483951219512125</v>
      </c>
      <c r="EN25">
        <v>4.6814367452738301E-2</v>
      </c>
      <c r="EO25">
        <v>1</v>
      </c>
      <c r="EP25">
        <v>4</v>
      </c>
      <c r="EQ25">
        <v>4</v>
      </c>
      <c r="ER25" t="s">
        <v>376</v>
      </c>
      <c r="ES25">
        <v>2.9988600000000001</v>
      </c>
      <c r="ET25">
        <v>2.6940900000000001</v>
      </c>
      <c r="EU25">
        <v>9.8885799999999996E-2</v>
      </c>
      <c r="EV25">
        <v>0.101927</v>
      </c>
      <c r="EW25">
        <v>0.122239</v>
      </c>
      <c r="EX25">
        <v>0.11615499999999999</v>
      </c>
      <c r="EY25">
        <v>28405.5</v>
      </c>
      <c r="EZ25">
        <v>32042.799999999999</v>
      </c>
      <c r="FA25">
        <v>27544.6</v>
      </c>
      <c r="FB25">
        <v>30891.599999999999</v>
      </c>
      <c r="FC25">
        <v>33887.699999999997</v>
      </c>
      <c r="FD25">
        <v>37559.9</v>
      </c>
      <c r="FE25">
        <v>40675.4</v>
      </c>
      <c r="FF25">
        <v>45488.5</v>
      </c>
      <c r="FG25">
        <v>1.97113</v>
      </c>
      <c r="FH25">
        <v>1.99725</v>
      </c>
      <c r="FI25">
        <v>4.3809399999999998E-2</v>
      </c>
      <c r="FJ25">
        <v>0</v>
      </c>
      <c r="FK25">
        <v>24.440100000000001</v>
      </c>
      <c r="FL25">
        <v>999.9</v>
      </c>
      <c r="FM25">
        <v>76.852999999999994</v>
      </c>
      <c r="FN25">
        <v>27.896000000000001</v>
      </c>
      <c r="FO25">
        <v>28.396000000000001</v>
      </c>
      <c r="FP25">
        <v>61.991100000000003</v>
      </c>
      <c r="FQ25">
        <v>35.8093</v>
      </c>
      <c r="FR25">
        <v>1</v>
      </c>
      <c r="FS25">
        <v>2.9664599999999999E-2</v>
      </c>
      <c r="FT25">
        <v>1.1542300000000001</v>
      </c>
      <c r="FU25">
        <v>20.2242</v>
      </c>
      <c r="FV25">
        <v>5.2235800000000001</v>
      </c>
      <c r="FW25">
        <v>12.027900000000001</v>
      </c>
      <c r="FX25">
        <v>4.9601499999999996</v>
      </c>
      <c r="FY25">
        <v>3.3016800000000002</v>
      </c>
      <c r="FZ25">
        <v>9999</v>
      </c>
      <c r="GA25">
        <v>999.9</v>
      </c>
      <c r="GB25">
        <v>9999</v>
      </c>
      <c r="GC25">
        <v>8634.5</v>
      </c>
      <c r="GD25">
        <v>1.8794999999999999</v>
      </c>
      <c r="GE25">
        <v>1.8763700000000001</v>
      </c>
      <c r="GF25">
        <v>1.8785099999999999</v>
      </c>
      <c r="GG25">
        <v>1.87836</v>
      </c>
      <c r="GH25">
        <v>1.8797299999999999</v>
      </c>
      <c r="GI25">
        <v>1.8727199999999999</v>
      </c>
      <c r="GJ25">
        <v>1.8803700000000001</v>
      </c>
      <c r="GK25">
        <v>1.8744799999999999</v>
      </c>
      <c r="GL25">
        <v>5</v>
      </c>
      <c r="GM25">
        <v>0</v>
      </c>
      <c r="GN25">
        <v>0</v>
      </c>
      <c r="GO25">
        <v>0</v>
      </c>
      <c r="GP25" t="s">
        <v>362</v>
      </c>
      <c r="GQ25" t="s">
        <v>363</v>
      </c>
      <c r="GR25" t="s">
        <v>364</v>
      </c>
      <c r="GS25" t="s">
        <v>364</v>
      </c>
      <c r="GT25" t="s">
        <v>364</v>
      </c>
      <c r="GU25" t="s">
        <v>364</v>
      </c>
      <c r="GV25">
        <v>0</v>
      </c>
      <c r="GW25">
        <v>100</v>
      </c>
      <c r="GX25">
        <v>100</v>
      </c>
      <c r="GY25">
        <v>0.3</v>
      </c>
      <c r="GZ25">
        <v>0.21240000000000001</v>
      </c>
      <c r="HA25">
        <v>0.29075000000006002</v>
      </c>
      <c r="HB25">
        <v>0</v>
      </c>
      <c r="HC25">
        <v>0</v>
      </c>
      <c r="HD25">
        <v>0</v>
      </c>
      <c r="HE25">
        <v>0.212328571428579</v>
      </c>
      <c r="HF25">
        <v>0</v>
      </c>
      <c r="HG25">
        <v>0</v>
      </c>
      <c r="HH25">
        <v>0</v>
      </c>
      <c r="HI25">
        <v>-1</v>
      </c>
      <c r="HJ25">
        <v>-1</v>
      </c>
      <c r="HK25">
        <v>-1</v>
      </c>
      <c r="HL25">
        <v>-1</v>
      </c>
      <c r="HM25">
        <v>2.8</v>
      </c>
      <c r="HN25">
        <v>2.8</v>
      </c>
      <c r="HO25">
        <v>2</v>
      </c>
      <c r="HP25">
        <v>511.79700000000003</v>
      </c>
      <c r="HQ25">
        <v>512.37599999999998</v>
      </c>
      <c r="HR25">
        <v>23.657699999999998</v>
      </c>
      <c r="HS25">
        <v>27.811299999999999</v>
      </c>
      <c r="HT25">
        <v>30.000299999999999</v>
      </c>
      <c r="HU25">
        <v>27.735900000000001</v>
      </c>
      <c r="HV25">
        <v>27.747800000000002</v>
      </c>
      <c r="HW25">
        <v>20.551200000000001</v>
      </c>
      <c r="HX25">
        <v>20.05</v>
      </c>
      <c r="HY25">
        <v>95.7</v>
      </c>
      <c r="HZ25">
        <v>23.660900000000002</v>
      </c>
      <c r="IA25">
        <v>400</v>
      </c>
      <c r="IB25">
        <v>13.410399999999999</v>
      </c>
      <c r="IC25">
        <v>104.742</v>
      </c>
      <c r="ID25">
        <v>101.59399999999999</v>
      </c>
    </row>
    <row r="26" spans="1:238" x14ac:dyDescent="0.35">
      <c r="A26">
        <v>9</v>
      </c>
      <c r="B26">
        <v>1599590895.0999999</v>
      </c>
      <c r="C26">
        <v>2386.0999999046298</v>
      </c>
      <c r="D26" t="s">
        <v>403</v>
      </c>
      <c r="E26" t="s">
        <v>404</v>
      </c>
      <c r="F26">
        <v>1599590895.0999999</v>
      </c>
      <c r="G26">
        <f t="shared" si="0"/>
        <v>-9.2203274270839103E-4</v>
      </c>
      <c r="H26">
        <f t="shared" si="1"/>
        <v>6.1584311375248797</v>
      </c>
      <c r="I26">
        <f t="shared" si="2"/>
        <v>393.05199318349673</v>
      </c>
      <c r="J26">
        <f t="shared" si="3"/>
        <v>452.49243836359545</v>
      </c>
      <c r="K26">
        <f t="shared" si="4"/>
        <v>46.236580753145375</v>
      </c>
      <c r="L26">
        <f t="shared" si="5"/>
        <v>40.162837391794085</v>
      </c>
      <c r="M26">
        <f t="shared" si="6"/>
        <v>-0.1504175147767694</v>
      </c>
      <c r="N26">
        <f t="shared" si="7"/>
        <v>2.291748556432478</v>
      </c>
      <c r="O26">
        <f t="shared" si="8"/>
        <v>-0.15612758654428593</v>
      </c>
      <c r="P26">
        <f t="shared" si="9"/>
        <v>-9.7048756859002938E-2</v>
      </c>
      <c r="Q26">
        <f t="shared" si="10"/>
        <v>24.769937078606148</v>
      </c>
      <c r="R26">
        <f t="shared" si="11"/>
        <v>26.032108705550844</v>
      </c>
      <c r="S26">
        <f t="shared" si="12"/>
        <v>24.646000000000001</v>
      </c>
      <c r="T26">
        <f t="shared" si="13"/>
        <v>3.1131856251215431</v>
      </c>
      <c r="U26">
        <f t="shared" si="14"/>
        <v>76.907762740473302</v>
      </c>
      <c r="V26">
        <f t="shared" si="15"/>
        <v>2.5263885542645999</v>
      </c>
      <c r="W26">
        <f t="shared" si="16"/>
        <v>3.2849591045704263</v>
      </c>
      <c r="X26">
        <f t="shared" si="17"/>
        <v>0.58679707085694321</v>
      </c>
      <c r="Y26">
        <f t="shared" si="18"/>
        <v>40.661643953440041</v>
      </c>
      <c r="Z26">
        <f t="shared" si="19"/>
        <v>111.3828024792104</v>
      </c>
      <c r="AA26">
        <f t="shared" si="20"/>
        <v>10.290467341724883</v>
      </c>
      <c r="AB26">
        <f t="shared" si="21"/>
        <v>187.10485085298149</v>
      </c>
      <c r="AC26">
        <v>12</v>
      </c>
      <c r="AD26">
        <v>2</v>
      </c>
      <c r="AE26">
        <f t="shared" si="22"/>
        <v>1.0004428006919175</v>
      </c>
      <c r="AF26">
        <f t="shared" si="23"/>
        <v>4.4280069191748872E-2</v>
      </c>
      <c r="AG26">
        <f t="shared" si="24"/>
        <v>54224.457312009705</v>
      </c>
      <c r="AH26" t="s">
        <v>360</v>
      </c>
      <c r="AI26">
        <v>10233.299999999999</v>
      </c>
      <c r="AJ26">
        <v>715.16346153846098</v>
      </c>
      <c r="AK26">
        <v>3323.98</v>
      </c>
      <c r="AL26">
        <f t="shared" si="25"/>
        <v>2608.816538461539</v>
      </c>
      <c r="AM26">
        <f t="shared" si="26"/>
        <v>0.78484724290204488</v>
      </c>
      <c r="AN26">
        <v>-0.90972195231019604</v>
      </c>
      <c r="AO26" t="s">
        <v>405</v>
      </c>
      <c r="AP26">
        <v>10240.9</v>
      </c>
      <c r="AQ26">
        <v>835.40884615384596</v>
      </c>
      <c r="AR26">
        <v>2818.62</v>
      </c>
      <c r="AS26">
        <f t="shared" si="27"/>
        <v>0.70361068673540739</v>
      </c>
      <c r="AT26">
        <v>0.5</v>
      </c>
      <c r="AU26">
        <f t="shared" si="28"/>
        <v>126.51114344655643</v>
      </c>
      <c r="AV26">
        <f t="shared" si="29"/>
        <v>6.1584311375248797</v>
      </c>
      <c r="AW26">
        <f t="shared" si="30"/>
        <v>44.507296260056606</v>
      </c>
      <c r="AX26">
        <f t="shared" si="31"/>
        <v>0.728792813504481</v>
      </c>
      <c r="AY26">
        <f t="shared" si="32"/>
        <v>5.5869806384454643E-2</v>
      </c>
      <c r="AZ26">
        <f t="shared" si="33"/>
        <v>0.17929341308867466</v>
      </c>
      <c r="BA26" t="s">
        <v>406</v>
      </c>
      <c r="BB26">
        <v>764.43</v>
      </c>
      <c r="BC26">
        <f t="shared" si="34"/>
        <v>2054.19</v>
      </c>
      <c r="BD26">
        <f t="shared" si="35"/>
        <v>0.9654467959858406</v>
      </c>
      <c r="BE26">
        <f t="shared" si="36"/>
        <v>0.1974409564181204</v>
      </c>
      <c r="BF26">
        <f t="shared" si="37"/>
        <v>0.94283438596581037</v>
      </c>
      <c r="BG26">
        <f t="shared" si="38"/>
        <v>0.19371235675239126</v>
      </c>
      <c r="BH26">
        <f t="shared" si="39"/>
        <v>0.88341953482204993</v>
      </c>
      <c r="BI26">
        <f t="shared" si="40"/>
        <v>0.11658046517795007</v>
      </c>
      <c r="BJ26">
        <f t="shared" si="41"/>
        <v>150.09100000000001</v>
      </c>
      <c r="BK26">
        <f t="shared" si="42"/>
        <v>126.51114344655643</v>
      </c>
      <c r="BL26">
        <f t="shared" si="43"/>
        <v>0.84289626590905797</v>
      </c>
      <c r="BM26">
        <f t="shared" si="44"/>
        <v>0.19579253181811609</v>
      </c>
      <c r="BN26">
        <v>1599590895.0999999</v>
      </c>
      <c r="BO26">
        <v>393.05200000000002</v>
      </c>
      <c r="BP26">
        <v>400.00400000000002</v>
      </c>
      <c r="BQ26">
        <v>24.724399999999999</v>
      </c>
      <c r="BR26">
        <v>25.803000000000001</v>
      </c>
      <c r="BS26">
        <v>392.78199999999998</v>
      </c>
      <c r="BT26">
        <v>24.505600000000001</v>
      </c>
      <c r="BU26">
        <v>499.99700000000001</v>
      </c>
      <c r="BV26">
        <v>102.08199999999999</v>
      </c>
      <c r="BW26">
        <v>9.9996500000000002E-2</v>
      </c>
      <c r="BX26">
        <v>25.547499999999999</v>
      </c>
      <c r="BY26">
        <v>24.646000000000001</v>
      </c>
      <c r="BZ26">
        <v>999.9</v>
      </c>
      <c r="CA26">
        <v>0</v>
      </c>
      <c r="CB26">
        <v>0</v>
      </c>
      <c r="CC26">
        <v>9996.8799999999992</v>
      </c>
      <c r="CD26">
        <v>0</v>
      </c>
      <c r="CE26">
        <v>15.908099999999999</v>
      </c>
      <c r="CF26">
        <v>-6.9526700000000003</v>
      </c>
      <c r="CG26">
        <v>403.01600000000002</v>
      </c>
      <c r="CH26">
        <v>410.59899999999999</v>
      </c>
      <c r="CI26">
        <v>-1.0786199999999999</v>
      </c>
      <c r="CJ26">
        <v>400.00400000000002</v>
      </c>
      <c r="CK26">
        <v>25.803000000000001</v>
      </c>
      <c r="CL26">
        <v>2.5239199999999999</v>
      </c>
      <c r="CM26">
        <v>2.6340300000000001</v>
      </c>
      <c r="CN26">
        <v>21.1816</v>
      </c>
      <c r="CO26">
        <v>21.879200000000001</v>
      </c>
      <c r="CP26">
        <v>150.09100000000001</v>
      </c>
      <c r="CQ26">
        <v>0.90010199999999996</v>
      </c>
      <c r="CR26">
        <v>9.98975E-2</v>
      </c>
      <c r="CS26">
        <v>0</v>
      </c>
      <c r="CT26">
        <v>834.21100000000001</v>
      </c>
      <c r="CU26">
        <v>4.9998100000000001</v>
      </c>
      <c r="CV26">
        <v>1309.8599999999999</v>
      </c>
      <c r="CW26">
        <v>1206.21</v>
      </c>
      <c r="CX26">
        <v>41.436999999999998</v>
      </c>
      <c r="CY26">
        <v>44.811999999999998</v>
      </c>
      <c r="CZ26">
        <v>43.436999999999998</v>
      </c>
      <c r="DA26">
        <v>44.125</v>
      </c>
      <c r="DB26">
        <v>43.936999999999998</v>
      </c>
      <c r="DC26">
        <v>130.6</v>
      </c>
      <c r="DD26">
        <v>14.49</v>
      </c>
      <c r="DE26">
        <v>0</v>
      </c>
      <c r="DF26">
        <v>137.60000014305101</v>
      </c>
      <c r="DG26">
        <v>0</v>
      </c>
      <c r="DH26">
        <v>835.40884615384596</v>
      </c>
      <c r="DI26">
        <v>-7.5600683723238697</v>
      </c>
      <c r="DJ26">
        <v>-12.736752101702701</v>
      </c>
      <c r="DK26">
        <v>1310.4649999999999</v>
      </c>
      <c r="DL26">
        <v>15</v>
      </c>
      <c r="DM26">
        <v>1599590827.0999999</v>
      </c>
      <c r="DN26" t="s">
        <v>407</v>
      </c>
      <c r="DO26">
        <v>1599590823.0999999</v>
      </c>
      <c r="DP26">
        <v>1599590827.0999999</v>
      </c>
      <c r="DQ26">
        <v>25</v>
      </c>
      <c r="DR26">
        <v>-0.03</v>
      </c>
      <c r="DS26">
        <v>6.0000000000000001E-3</v>
      </c>
      <c r="DT26">
        <v>0.27</v>
      </c>
      <c r="DU26">
        <v>0.219</v>
      </c>
      <c r="DV26">
        <v>400</v>
      </c>
      <c r="DW26">
        <v>26</v>
      </c>
      <c r="DX26">
        <v>0.13</v>
      </c>
      <c r="DY26">
        <v>0.04</v>
      </c>
      <c r="DZ26">
        <v>399.95544999999998</v>
      </c>
      <c r="EA26">
        <v>-4.4667917449804001E-2</v>
      </c>
      <c r="EB26">
        <v>6.5718699774113307E-2</v>
      </c>
      <c r="EC26">
        <v>1</v>
      </c>
      <c r="ED26">
        <v>394.50686666666701</v>
      </c>
      <c r="EE26">
        <v>-16.1162536151278</v>
      </c>
      <c r="EF26">
        <v>1.20897738422005</v>
      </c>
      <c r="EG26">
        <v>0</v>
      </c>
      <c r="EH26">
        <v>25.4836125</v>
      </c>
      <c r="EI26">
        <v>2.3965091932457501</v>
      </c>
      <c r="EJ26">
        <v>0.236742767774963</v>
      </c>
      <c r="EK26">
        <v>0</v>
      </c>
      <c r="EL26">
        <v>24.3940275</v>
      </c>
      <c r="EM26">
        <v>0.75040187617258003</v>
      </c>
      <c r="EN26">
        <v>0.12838351916718099</v>
      </c>
      <c r="EO26">
        <v>0</v>
      </c>
      <c r="EP26">
        <v>1</v>
      </c>
      <c r="EQ26">
        <v>4</v>
      </c>
      <c r="ER26" t="s">
        <v>370</v>
      </c>
      <c r="ES26">
        <v>2.9989300000000001</v>
      </c>
      <c r="ET26">
        <v>2.69421</v>
      </c>
      <c r="EU26">
        <v>0.100053</v>
      </c>
      <c r="EV26">
        <v>0.101926</v>
      </c>
      <c r="EW26">
        <v>0.11221299999999999</v>
      </c>
      <c r="EX26">
        <v>0.11536399999999999</v>
      </c>
      <c r="EY26">
        <v>28371.200000000001</v>
      </c>
      <c r="EZ26">
        <v>32042.3</v>
      </c>
      <c r="FA26">
        <v>27546.7</v>
      </c>
      <c r="FB26">
        <v>30890.9</v>
      </c>
      <c r="FC26">
        <v>34281.599999999999</v>
      </c>
      <c r="FD26">
        <v>37593</v>
      </c>
      <c r="FE26">
        <v>40679.599999999999</v>
      </c>
      <c r="FF26">
        <v>45487.8</v>
      </c>
      <c r="FG26">
        <v>1.9673</v>
      </c>
      <c r="FH26">
        <v>1.9961</v>
      </c>
      <c r="FI26">
        <v>1.6558900000000001E-2</v>
      </c>
      <c r="FJ26">
        <v>0</v>
      </c>
      <c r="FK26">
        <v>24.374099999999999</v>
      </c>
      <c r="FL26">
        <v>999.9</v>
      </c>
      <c r="FM26">
        <v>75.766000000000005</v>
      </c>
      <c r="FN26">
        <v>27.986000000000001</v>
      </c>
      <c r="FO26">
        <v>28.143599999999999</v>
      </c>
      <c r="FP26">
        <v>61.631100000000004</v>
      </c>
      <c r="FQ26">
        <v>35.649000000000001</v>
      </c>
      <c r="FR26">
        <v>1</v>
      </c>
      <c r="FS26">
        <v>3.2530499999999997E-2</v>
      </c>
      <c r="FT26">
        <v>2.8135699999999999</v>
      </c>
      <c r="FU26">
        <v>20.207599999999999</v>
      </c>
      <c r="FV26">
        <v>5.2223800000000002</v>
      </c>
      <c r="FW26">
        <v>12.027900000000001</v>
      </c>
      <c r="FX26">
        <v>4.9601499999999996</v>
      </c>
      <c r="FY26">
        <v>3.30192</v>
      </c>
      <c r="FZ26">
        <v>9999</v>
      </c>
      <c r="GA26">
        <v>999.9</v>
      </c>
      <c r="GB26">
        <v>9999</v>
      </c>
      <c r="GC26">
        <v>8637.2999999999993</v>
      </c>
      <c r="GD26">
        <v>1.87947</v>
      </c>
      <c r="GE26">
        <v>1.8763700000000001</v>
      </c>
      <c r="GF26">
        <v>1.8785099999999999</v>
      </c>
      <c r="GG26">
        <v>1.87836</v>
      </c>
      <c r="GH26">
        <v>1.8797299999999999</v>
      </c>
      <c r="GI26">
        <v>1.8727100000000001</v>
      </c>
      <c r="GJ26">
        <v>1.8803799999999999</v>
      </c>
      <c r="GK26">
        <v>1.8744400000000001</v>
      </c>
      <c r="GL26">
        <v>5</v>
      </c>
      <c r="GM26">
        <v>0</v>
      </c>
      <c r="GN26">
        <v>0</v>
      </c>
      <c r="GO26">
        <v>0</v>
      </c>
      <c r="GP26" t="s">
        <v>362</v>
      </c>
      <c r="GQ26" t="s">
        <v>363</v>
      </c>
      <c r="GR26" t="s">
        <v>364</v>
      </c>
      <c r="GS26" t="s">
        <v>364</v>
      </c>
      <c r="GT26" t="s">
        <v>364</v>
      </c>
      <c r="GU26" t="s">
        <v>364</v>
      </c>
      <c r="GV26">
        <v>0</v>
      </c>
      <c r="GW26">
        <v>100</v>
      </c>
      <c r="GX26">
        <v>100</v>
      </c>
      <c r="GY26">
        <v>0.27</v>
      </c>
      <c r="GZ26">
        <v>0.21879999999999999</v>
      </c>
      <c r="HA26">
        <v>0.26960000000002499</v>
      </c>
      <c r="HB26">
        <v>0</v>
      </c>
      <c r="HC26">
        <v>0</v>
      </c>
      <c r="HD26">
        <v>0</v>
      </c>
      <c r="HE26">
        <v>0.218805</v>
      </c>
      <c r="HF26">
        <v>0</v>
      </c>
      <c r="HG26">
        <v>0</v>
      </c>
      <c r="HH26">
        <v>0</v>
      </c>
      <c r="HI26">
        <v>-1</v>
      </c>
      <c r="HJ26">
        <v>-1</v>
      </c>
      <c r="HK26">
        <v>-1</v>
      </c>
      <c r="HL26">
        <v>-1</v>
      </c>
      <c r="HM26">
        <v>1.2</v>
      </c>
      <c r="HN26">
        <v>1.1000000000000001</v>
      </c>
      <c r="HO26">
        <v>2</v>
      </c>
      <c r="HP26">
        <v>509.27499999999998</v>
      </c>
      <c r="HQ26">
        <v>511.56400000000002</v>
      </c>
      <c r="HR26">
        <v>21.529599999999999</v>
      </c>
      <c r="HS26">
        <v>27.7971</v>
      </c>
      <c r="HT26">
        <v>29.997900000000001</v>
      </c>
      <c r="HU26">
        <v>27.743400000000001</v>
      </c>
      <c r="HV26">
        <v>27.7454</v>
      </c>
      <c r="HW26">
        <v>20.5502</v>
      </c>
      <c r="HX26">
        <v>20.05</v>
      </c>
      <c r="HY26">
        <v>95.7</v>
      </c>
      <c r="HZ26">
        <v>21.5715</v>
      </c>
      <c r="IA26">
        <v>400</v>
      </c>
      <c r="IB26">
        <v>13.410399999999999</v>
      </c>
      <c r="IC26">
        <v>104.752</v>
      </c>
      <c r="ID26">
        <v>101.593</v>
      </c>
    </row>
    <row r="27" spans="1:238" x14ac:dyDescent="0.35">
      <c r="A27">
        <v>10</v>
      </c>
      <c r="B27">
        <v>1599590995.0999999</v>
      </c>
      <c r="C27">
        <v>2486.0999999046298</v>
      </c>
      <c r="D27" t="s">
        <v>408</v>
      </c>
      <c r="E27" t="s">
        <v>409</v>
      </c>
      <c r="F27">
        <v>1599590995.0999999</v>
      </c>
      <c r="G27">
        <f t="shared" si="0"/>
        <v>1.2674487580465383E-3</v>
      </c>
      <c r="H27">
        <f t="shared" si="1"/>
        <v>3.8635834540663789</v>
      </c>
      <c r="I27">
        <f t="shared" si="2"/>
        <v>394.73699571201047</v>
      </c>
      <c r="J27">
        <f t="shared" si="3"/>
        <v>376.61245243006897</v>
      </c>
      <c r="K27">
        <f t="shared" si="4"/>
        <v>38.48338939811434</v>
      </c>
      <c r="L27">
        <f t="shared" si="5"/>
        <v>40.335409564418974</v>
      </c>
      <c r="M27">
        <f t="shared" si="6"/>
        <v>0.41731287502738512</v>
      </c>
      <c r="N27">
        <f t="shared" si="7"/>
        <v>2.2900225266088343</v>
      </c>
      <c r="O27">
        <f t="shared" si="8"/>
        <v>0.37920956720817772</v>
      </c>
      <c r="P27">
        <f t="shared" si="9"/>
        <v>0.24013881819779143</v>
      </c>
      <c r="Q27">
        <f t="shared" si="10"/>
        <v>16.44754315257299</v>
      </c>
      <c r="R27">
        <f t="shared" si="11"/>
        <v>25.404478194849187</v>
      </c>
      <c r="S27">
        <f t="shared" si="12"/>
        <v>24.8917</v>
      </c>
      <c r="T27">
        <f t="shared" si="13"/>
        <v>3.1592050424492086</v>
      </c>
      <c r="U27">
        <f t="shared" si="14"/>
        <v>85.320328154288646</v>
      </c>
      <c r="V27">
        <f t="shared" si="15"/>
        <v>2.82767944322006</v>
      </c>
      <c r="W27">
        <f t="shared" si="16"/>
        <v>3.3141919450973489</v>
      </c>
      <c r="X27">
        <f t="shared" si="17"/>
        <v>0.33152559922914859</v>
      </c>
      <c r="Y27">
        <f t="shared" si="18"/>
        <v>-55.894490229852337</v>
      </c>
      <c r="Z27">
        <f t="shared" si="19"/>
        <v>99.397400005346455</v>
      </c>
      <c r="AA27">
        <f t="shared" si="20"/>
        <v>9.2083520420513292</v>
      </c>
      <c r="AB27">
        <f t="shared" si="21"/>
        <v>69.158804970118439</v>
      </c>
      <c r="AC27">
        <v>10</v>
      </c>
      <c r="AD27">
        <v>2</v>
      </c>
      <c r="AE27">
        <f t="shared" si="22"/>
        <v>1.0003695537945663</v>
      </c>
      <c r="AF27">
        <f t="shared" si="23"/>
        <v>3.6955379456626858E-2</v>
      </c>
      <c r="AG27">
        <f t="shared" si="24"/>
        <v>54139.319823174992</v>
      </c>
      <c r="AH27" t="s">
        <v>360</v>
      </c>
      <c r="AI27">
        <v>10233.299999999999</v>
      </c>
      <c r="AJ27">
        <v>715.16346153846098</v>
      </c>
      <c r="AK27">
        <v>3323.98</v>
      </c>
      <c r="AL27">
        <f t="shared" si="25"/>
        <v>2608.816538461539</v>
      </c>
      <c r="AM27">
        <f t="shared" si="26"/>
        <v>0.78484724290204488</v>
      </c>
      <c r="AN27">
        <v>-0.90972195231019604</v>
      </c>
      <c r="AO27" t="s">
        <v>410</v>
      </c>
      <c r="AP27">
        <v>10235.5</v>
      </c>
      <c r="AQ27">
        <v>804.12356</v>
      </c>
      <c r="AR27">
        <v>2825.23</v>
      </c>
      <c r="AS27">
        <f t="shared" si="27"/>
        <v>0.71537766482728837</v>
      </c>
      <c r="AT27">
        <v>0.5</v>
      </c>
      <c r="AU27">
        <f t="shared" si="28"/>
        <v>84.045304782190243</v>
      </c>
      <c r="AV27">
        <f t="shared" si="29"/>
        <v>3.8635834540663789</v>
      </c>
      <c r="AW27">
        <f t="shared" si="30"/>
        <v>30.062066937390494</v>
      </c>
      <c r="AX27">
        <f t="shared" si="31"/>
        <v>0.72723282706186754</v>
      </c>
      <c r="AY27">
        <f t="shared" si="32"/>
        <v>5.6794432702064156E-2</v>
      </c>
      <c r="AZ27">
        <f t="shared" si="33"/>
        <v>0.17653429986231209</v>
      </c>
      <c r="BA27" t="s">
        <v>411</v>
      </c>
      <c r="BB27">
        <v>770.63</v>
      </c>
      <c r="BC27">
        <f t="shared" si="34"/>
        <v>2054.6</v>
      </c>
      <c r="BD27">
        <f t="shared" si="35"/>
        <v>0.98369825756838314</v>
      </c>
      <c r="BE27">
        <f t="shared" si="36"/>
        <v>0.19533162316172872</v>
      </c>
      <c r="BF27">
        <f t="shared" si="37"/>
        <v>0.95784014539825824</v>
      </c>
      <c r="BG27">
        <f t="shared" si="38"/>
        <v>0.19117864083080402</v>
      </c>
      <c r="BH27">
        <f t="shared" si="39"/>
        <v>0.94272500637827727</v>
      </c>
      <c r="BI27">
        <f t="shared" si="40"/>
        <v>5.7274993621722725E-2</v>
      </c>
      <c r="BJ27">
        <f t="shared" si="41"/>
        <v>99.715699999999998</v>
      </c>
      <c r="BK27">
        <f t="shared" si="42"/>
        <v>84.045304782190243</v>
      </c>
      <c r="BL27">
        <f t="shared" si="43"/>
        <v>0.84284926829165563</v>
      </c>
      <c r="BM27">
        <f t="shared" si="44"/>
        <v>0.1956985365833111</v>
      </c>
      <c r="BN27">
        <v>1599590995.0999999</v>
      </c>
      <c r="BO27">
        <v>394.73700000000002</v>
      </c>
      <c r="BP27">
        <v>399.97199999999998</v>
      </c>
      <c r="BQ27">
        <v>27.672699999999999</v>
      </c>
      <c r="BR27">
        <v>26.194400000000002</v>
      </c>
      <c r="BS27">
        <v>394.47</v>
      </c>
      <c r="BT27">
        <v>27.453900000000001</v>
      </c>
      <c r="BU27">
        <v>499.99599999999998</v>
      </c>
      <c r="BV27">
        <v>102.083</v>
      </c>
      <c r="BW27">
        <v>9.9997799999999998E-2</v>
      </c>
      <c r="BX27">
        <v>25.6968</v>
      </c>
      <c r="BY27">
        <v>24.8917</v>
      </c>
      <c r="BZ27">
        <v>999.9</v>
      </c>
      <c r="CA27">
        <v>0</v>
      </c>
      <c r="CB27">
        <v>0</v>
      </c>
      <c r="CC27">
        <v>9985.6200000000008</v>
      </c>
      <c r="CD27">
        <v>0</v>
      </c>
      <c r="CE27">
        <v>16.154699999999998</v>
      </c>
      <c r="CF27">
        <v>-5.2324799999999998</v>
      </c>
      <c r="CG27">
        <v>405.97399999999999</v>
      </c>
      <c r="CH27">
        <v>410.73099999999999</v>
      </c>
      <c r="CI27">
        <v>1.4783599999999999</v>
      </c>
      <c r="CJ27">
        <v>399.97199999999998</v>
      </c>
      <c r="CK27">
        <v>26.194400000000002</v>
      </c>
      <c r="CL27">
        <v>2.82491</v>
      </c>
      <c r="CM27">
        <v>2.6739999999999999</v>
      </c>
      <c r="CN27">
        <v>23.0304</v>
      </c>
      <c r="CO27">
        <v>22.126200000000001</v>
      </c>
      <c r="CP27">
        <v>99.715699999999998</v>
      </c>
      <c r="CQ27">
        <v>0.89998199999999995</v>
      </c>
      <c r="CR27">
        <v>0.100018</v>
      </c>
      <c r="CS27">
        <v>0</v>
      </c>
      <c r="CT27">
        <v>804.32100000000003</v>
      </c>
      <c r="CU27">
        <v>4.9998100000000001</v>
      </c>
      <c r="CV27">
        <v>854.65599999999995</v>
      </c>
      <c r="CW27">
        <v>787.38699999999994</v>
      </c>
      <c r="CX27">
        <v>41.061999999999998</v>
      </c>
      <c r="CY27">
        <v>44.5</v>
      </c>
      <c r="CZ27">
        <v>43.186999999999998</v>
      </c>
      <c r="DA27">
        <v>43.875</v>
      </c>
      <c r="DB27">
        <v>43.625</v>
      </c>
      <c r="DC27">
        <v>85.24</v>
      </c>
      <c r="DD27">
        <v>9.4700000000000006</v>
      </c>
      <c r="DE27">
        <v>0</v>
      </c>
      <c r="DF27">
        <v>99.5</v>
      </c>
      <c r="DG27">
        <v>0</v>
      </c>
      <c r="DH27">
        <v>804.12356</v>
      </c>
      <c r="DI27">
        <v>3.5670769295389899</v>
      </c>
      <c r="DJ27">
        <v>0.243307760385329</v>
      </c>
      <c r="DK27">
        <v>856.68259999999998</v>
      </c>
      <c r="DL27">
        <v>15</v>
      </c>
      <c r="DM27">
        <v>1599591012.0999999</v>
      </c>
      <c r="DN27" t="s">
        <v>412</v>
      </c>
      <c r="DO27">
        <v>1599591012.0999999</v>
      </c>
      <c r="DP27">
        <v>1599590827.0999999</v>
      </c>
      <c r="DQ27">
        <v>26</v>
      </c>
      <c r="DR27">
        <v>-3.0000000000000001E-3</v>
      </c>
      <c r="DS27">
        <v>6.0000000000000001E-3</v>
      </c>
      <c r="DT27">
        <v>0.26700000000000002</v>
      </c>
      <c r="DU27">
        <v>0.219</v>
      </c>
      <c r="DV27">
        <v>400</v>
      </c>
      <c r="DW27">
        <v>26</v>
      </c>
      <c r="DX27">
        <v>0.18</v>
      </c>
      <c r="DY27">
        <v>0.04</v>
      </c>
      <c r="DZ27">
        <v>400.00397500000003</v>
      </c>
      <c r="EA27">
        <v>-4.8281425891319701E-2</v>
      </c>
      <c r="EB27">
        <v>1.55715887114937E-2</v>
      </c>
      <c r="EC27">
        <v>1</v>
      </c>
      <c r="ED27">
        <v>394.79746666666699</v>
      </c>
      <c r="EE27">
        <v>-0.41219132369311001</v>
      </c>
      <c r="EF27">
        <v>3.00030368833261E-2</v>
      </c>
      <c r="EG27">
        <v>1</v>
      </c>
      <c r="EH27">
        <v>26.181735</v>
      </c>
      <c r="EI27">
        <v>7.2164352720406194E-2</v>
      </c>
      <c r="EJ27">
        <v>6.9548741900912403E-3</v>
      </c>
      <c r="EK27">
        <v>1</v>
      </c>
      <c r="EL27">
        <v>27.596137500000001</v>
      </c>
      <c r="EM27">
        <v>0.49794033771099799</v>
      </c>
      <c r="EN27">
        <v>4.8139836349430802E-2</v>
      </c>
      <c r="EO27">
        <v>1</v>
      </c>
      <c r="EP27">
        <v>4</v>
      </c>
      <c r="EQ27">
        <v>4</v>
      </c>
      <c r="ER27" t="s">
        <v>376</v>
      </c>
      <c r="ES27">
        <v>2.99892</v>
      </c>
      <c r="ET27">
        <v>2.69421</v>
      </c>
      <c r="EU27">
        <v>0.100413</v>
      </c>
      <c r="EV27">
        <v>0.101921</v>
      </c>
      <c r="EW27">
        <v>0.121521</v>
      </c>
      <c r="EX27">
        <v>0.116573</v>
      </c>
      <c r="EY27">
        <v>28357</v>
      </c>
      <c r="EZ27">
        <v>32040.400000000001</v>
      </c>
      <c r="FA27">
        <v>27544.3</v>
      </c>
      <c r="FB27">
        <v>30888.9</v>
      </c>
      <c r="FC27">
        <v>33916</v>
      </c>
      <c r="FD27">
        <v>37539.5</v>
      </c>
      <c r="FE27">
        <v>40675.800000000003</v>
      </c>
      <c r="FF27">
        <v>45485.3</v>
      </c>
      <c r="FG27">
        <v>1.97075</v>
      </c>
      <c r="FH27">
        <v>1.9962200000000001</v>
      </c>
      <c r="FI27">
        <v>3.6589799999999999E-2</v>
      </c>
      <c r="FJ27">
        <v>0</v>
      </c>
      <c r="FK27">
        <v>24.291</v>
      </c>
      <c r="FL27">
        <v>999.9</v>
      </c>
      <c r="FM27">
        <v>76.614999999999995</v>
      </c>
      <c r="FN27">
        <v>28.056999999999999</v>
      </c>
      <c r="FO27">
        <v>28.576499999999999</v>
      </c>
      <c r="FP27">
        <v>62.071100000000001</v>
      </c>
      <c r="FQ27">
        <v>35.805300000000003</v>
      </c>
      <c r="FR27">
        <v>1</v>
      </c>
      <c r="FS27">
        <v>2.9664599999999999E-2</v>
      </c>
      <c r="FT27">
        <v>1.1611800000000001</v>
      </c>
      <c r="FU27">
        <v>20.2257</v>
      </c>
      <c r="FV27">
        <v>5.22478</v>
      </c>
      <c r="FW27">
        <v>12.027900000000001</v>
      </c>
      <c r="FX27">
        <v>4.9611999999999998</v>
      </c>
      <c r="FY27">
        <v>3.3018700000000001</v>
      </c>
      <c r="FZ27">
        <v>9999</v>
      </c>
      <c r="GA27">
        <v>999.9</v>
      </c>
      <c r="GB27">
        <v>9999</v>
      </c>
      <c r="GC27">
        <v>8639.6</v>
      </c>
      <c r="GD27">
        <v>1.8794500000000001</v>
      </c>
      <c r="GE27">
        <v>1.8763700000000001</v>
      </c>
      <c r="GF27">
        <v>1.8785099999999999</v>
      </c>
      <c r="GG27">
        <v>1.87836</v>
      </c>
      <c r="GH27">
        <v>1.8797299999999999</v>
      </c>
      <c r="GI27">
        <v>1.8727400000000001</v>
      </c>
      <c r="GJ27">
        <v>1.88035</v>
      </c>
      <c r="GK27">
        <v>1.8744499999999999</v>
      </c>
      <c r="GL27">
        <v>5</v>
      </c>
      <c r="GM27">
        <v>0</v>
      </c>
      <c r="GN27">
        <v>0</v>
      </c>
      <c r="GO27">
        <v>0</v>
      </c>
      <c r="GP27" t="s">
        <v>362</v>
      </c>
      <c r="GQ27" t="s">
        <v>363</v>
      </c>
      <c r="GR27" t="s">
        <v>364</v>
      </c>
      <c r="GS27" t="s">
        <v>364</v>
      </c>
      <c r="GT27" t="s">
        <v>364</v>
      </c>
      <c r="GU27" t="s">
        <v>364</v>
      </c>
      <c r="GV27">
        <v>0</v>
      </c>
      <c r="GW27">
        <v>100</v>
      </c>
      <c r="GX27">
        <v>100</v>
      </c>
      <c r="GY27">
        <v>0.26700000000000002</v>
      </c>
      <c r="GZ27">
        <v>0.21879999999999999</v>
      </c>
      <c r="HA27">
        <v>0.26960000000002499</v>
      </c>
      <c r="HB27">
        <v>0</v>
      </c>
      <c r="HC27">
        <v>0</v>
      </c>
      <c r="HD27">
        <v>0</v>
      </c>
      <c r="HE27">
        <v>0.218805</v>
      </c>
      <c r="HF27">
        <v>0</v>
      </c>
      <c r="HG27">
        <v>0</v>
      </c>
      <c r="HH27">
        <v>0</v>
      </c>
      <c r="HI27">
        <v>-1</v>
      </c>
      <c r="HJ27">
        <v>-1</v>
      </c>
      <c r="HK27">
        <v>-1</v>
      </c>
      <c r="HL27">
        <v>-1</v>
      </c>
      <c r="HM27">
        <v>2.9</v>
      </c>
      <c r="HN27">
        <v>2.8</v>
      </c>
      <c r="HO27">
        <v>2</v>
      </c>
      <c r="HP27">
        <v>511.65100000000001</v>
      </c>
      <c r="HQ27">
        <v>511.76</v>
      </c>
      <c r="HR27">
        <v>23.524899999999999</v>
      </c>
      <c r="HS27">
        <v>27.808900000000001</v>
      </c>
      <c r="HT27">
        <v>30.0002</v>
      </c>
      <c r="HU27">
        <v>27.747599999999998</v>
      </c>
      <c r="HV27">
        <v>27.757100000000001</v>
      </c>
      <c r="HW27">
        <v>20.5563</v>
      </c>
      <c r="HX27">
        <v>20.05</v>
      </c>
      <c r="HY27">
        <v>95.7</v>
      </c>
      <c r="HZ27">
        <v>23.530200000000001</v>
      </c>
      <c r="IA27">
        <v>400</v>
      </c>
      <c r="IB27">
        <v>13.410399999999999</v>
      </c>
      <c r="IC27">
        <v>104.74299999999999</v>
      </c>
      <c r="ID27">
        <v>101.587</v>
      </c>
    </row>
    <row r="28" spans="1:238" x14ac:dyDescent="0.35">
      <c r="A28">
        <v>11</v>
      </c>
      <c r="B28">
        <v>1599591100.0999999</v>
      </c>
      <c r="C28">
        <v>2591.0999999046298</v>
      </c>
      <c r="D28" t="s">
        <v>413</v>
      </c>
      <c r="E28" t="s">
        <v>414</v>
      </c>
      <c r="F28">
        <v>1599591100.0999999</v>
      </c>
      <c r="G28">
        <f t="shared" si="0"/>
        <v>1.366078102669803E-3</v>
      </c>
      <c r="H28">
        <f t="shared" si="1"/>
        <v>1.3338069449230121</v>
      </c>
      <c r="I28">
        <f t="shared" si="2"/>
        <v>397.76299851806687</v>
      </c>
      <c r="J28">
        <f t="shared" si="3"/>
        <v>390.65454928139917</v>
      </c>
      <c r="K28">
        <f t="shared" si="4"/>
        <v>39.917877608890251</v>
      </c>
      <c r="L28">
        <f t="shared" si="5"/>
        <v>40.644233431804054</v>
      </c>
      <c r="M28">
        <f t="shared" si="6"/>
        <v>0.46155952151328178</v>
      </c>
      <c r="N28">
        <f t="shared" si="7"/>
        <v>2.2894287910657258</v>
      </c>
      <c r="O28">
        <f t="shared" si="8"/>
        <v>0.41541462088513831</v>
      </c>
      <c r="P28">
        <f t="shared" si="9"/>
        <v>0.26339456842002407</v>
      </c>
      <c r="Q28">
        <f t="shared" si="10"/>
        <v>8.2328098194266826</v>
      </c>
      <c r="R28">
        <f t="shared" si="11"/>
        <v>25.413912854781071</v>
      </c>
      <c r="S28">
        <f t="shared" si="12"/>
        <v>24.9636</v>
      </c>
      <c r="T28">
        <f t="shared" si="13"/>
        <v>3.172783800089011</v>
      </c>
      <c r="U28">
        <f t="shared" si="14"/>
        <v>85.372123219461912</v>
      </c>
      <c r="V28">
        <f t="shared" si="15"/>
        <v>2.8466587141718995</v>
      </c>
      <c r="W28">
        <f t="shared" si="16"/>
        <v>3.3344124602056975</v>
      </c>
      <c r="X28">
        <f t="shared" si="17"/>
        <v>0.32612508591711142</v>
      </c>
      <c r="Y28">
        <f t="shared" si="18"/>
        <v>-60.244044327738308</v>
      </c>
      <c r="Z28">
        <f t="shared" si="19"/>
        <v>103.1608591095731</v>
      </c>
      <c r="AA28">
        <f t="shared" si="20"/>
        <v>9.5678762265131532</v>
      </c>
      <c r="AB28">
        <f t="shared" si="21"/>
        <v>60.717500827774622</v>
      </c>
      <c r="AC28">
        <v>10</v>
      </c>
      <c r="AD28">
        <v>2</v>
      </c>
      <c r="AE28">
        <f t="shared" si="22"/>
        <v>1.0003698173570055</v>
      </c>
      <c r="AF28">
        <f t="shared" si="23"/>
        <v>3.6981735700547524E-2</v>
      </c>
      <c r="AG28">
        <f t="shared" si="24"/>
        <v>54100.749919204143</v>
      </c>
      <c r="AH28" t="s">
        <v>360</v>
      </c>
      <c r="AI28">
        <v>10233.299999999999</v>
      </c>
      <c r="AJ28">
        <v>715.16346153846098</v>
      </c>
      <c r="AK28">
        <v>3323.98</v>
      </c>
      <c r="AL28">
        <f t="shared" si="25"/>
        <v>2608.816538461539</v>
      </c>
      <c r="AM28">
        <f t="shared" si="26"/>
        <v>0.78484724290204488</v>
      </c>
      <c r="AN28">
        <v>-0.90972195231019604</v>
      </c>
      <c r="AO28" t="s">
        <v>415</v>
      </c>
      <c r="AP28">
        <v>10231.4</v>
      </c>
      <c r="AQ28">
        <v>776.20438461538504</v>
      </c>
      <c r="AR28">
        <v>2844.53</v>
      </c>
      <c r="AS28">
        <f t="shared" si="27"/>
        <v>0.72712385363649357</v>
      </c>
      <c r="AT28">
        <v>0.5</v>
      </c>
      <c r="AU28">
        <f t="shared" si="28"/>
        <v>42.127931835988178</v>
      </c>
      <c r="AV28">
        <f t="shared" si="29"/>
        <v>1.3338069449230121</v>
      </c>
      <c r="AW28">
        <f t="shared" si="30"/>
        <v>15.316112071159623</v>
      </c>
      <c r="AX28">
        <f t="shared" si="31"/>
        <v>0.71924008535680761</v>
      </c>
      <c r="AY28">
        <f t="shared" si="32"/>
        <v>5.3255139748319018E-2</v>
      </c>
      <c r="AZ28">
        <f t="shared" si="33"/>
        <v>0.16855157090978115</v>
      </c>
      <c r="BA28" t="s">
        <v>416</v>
      </c>
      <c r="BB28">
        <v>798.63</v>
      </c>
      <c r="BC28">
        <f t="shared" si="34"/>
        <v>2045.9</v>
      </c>
      <c r="BD28">
        <f t="shared" si="35"/>
        <v>1.0109612470720049</v>
      </c>
      <c r="BE28">
        <f t="shared" si="36"/>
        <v>0.1898548716019561</v>
      </c>
      <c r="BF28">
        <f t="shared" si="37"/>
        <v>0.97133376430296214</v>
      </c>
      <c r="BG28">
        <f t="shared" si="38"/>
        <v>0.18378065031845403</v>
      </c>
      <c r="BH28">
        <f t="shared" si="39"/>
        <v>1.0401693120416731</v>
      </c>
      <c r="BI28">
        <f t="shared" si="40"/>
        <v>-4.0169312041673066E-2</v>
      </c>
      <c r="BJ28">
        <f t="shared" si="41"/>
        <v>49.990900000000003</v>
      </c>
      <c r="BK28">
        <f t="shared" si="42"/>
        <v>42.127931835988178</v>
      </c>
      <c r="BL28">
        <f t="shared" si="43"/>
        <v>0.84271201030563914</v>
      </c>
      <c r="BM28">
        <f t="shared" si="44"/>
        <v>0.19542402061127834</v>
      </c>
      <c r="BN28">
        <v>1599591100.0999999</v>
      </c>
      <c r="BO28">
        <v>397.76299999999998</v>
      </c>
      <c r="BP28">
        <v>400.01499999999999</v>
      </c>
      <c r="BQ28">
        <v>27.858699999999999</v>
      </c>
      <c r="BR28">
        <v>26.265699999999999</v>
      </c>
      <c r="BS28">
        <v>397.51299999999998</v>
      </c>
      <c r="BT28">
        <v>27.635200000000001</v>
      </c>
      <c r="BU28">
        <v>500.00599999999997</v>
      </c>
      <c r="BV28">
        <v>102.08199999999999</v>
      </c>
      <c r="BW28">
        <v>0.100037</v>
      </c>
      <c r="BX28">
        <v>25.799399999999999</v>
      </c>
      <c r="BY28">
        <v>24.9636</v>
      </c>
      <c r="BZ28">
        <v>999.9</v>
      </c>
      <c r="CA28">
        <v>0</v>
      </c>
      <c r="CB28">
        <v>0</v>
      </c>
      <c r="CC28">
        <v>9981.8799999999992</v>
      </c>
      <c r="CD28">
        <v>0</v>
      </c>
      <c r="CE28">
        <v>16.167200000000001</v>
      </c>
      <c r="CF28">
        <v>-2.2522899999999999</v>
      </c>
      <c r="CG28">
        <v>409.16199999999998</v>
      </c>
      <c r="CH28">
        <v>410.80500000000001</v>
      </c>
      <c r="CI28">
        <v>1.59297</v>
      </c>
      <c r="CJ28">
        <v>400.01499999999999</v>
      </c>
      <c r="CK28">
        <v>26.265699999999999</v>
      </c>
      <c r="CL28">
        <v>2.8438699999999999</v>
      </c>
      <c r="CM28">
        <v>2.6812499999999999</v>
      </c>
      <c r="CN28">
        <v>23.140899999999998</v>
      </c>
      <c r="CO28">
        <v>22.1707</v>
      </c>
      <c r="CP28">
        <v>49.990900000000003</v>
      </c>
      <c r="CQ28">
        <v>0.89963700000000002</v>
      </c>
      <c r="CR28">
        <v>0.10036299999999999</v>
      </c>
      <c r="CS28">
        <v>0</v>
      </c>
      <c r="CT28">
        <v>777.25699999999995</v>
      </c>
      <c r="CU28">
        <v>4.9998100000000001</v>
      </c>
      <c r="CV28">
        <v>433.50900000000001</v>
      </c>
      <c r="CW28">
        <v>373.98099999999999</v>
      </c>
      <c r="CX28">
        <v>40.686999999999998</v>
      </c>
      <c r="CY28">
        <v>44.25</v>
      </c>
      <c r="CZ28">
        <v>42.75</v>
      </c>
      <c r="DA28">
        <v>43.625</v>
      </c>
      <c r="DB28">
        <v>43.311999999999998</v>
      </c>
      <c r="DC28">
        <v>40.479999999999997</v>
      </c>
      <c r="DD28">
        <v>4.5199999999999996</v>
      </c>
      <c r="DE28">
        <v>0</v>
      </c>
      <c r="DF28">
        <v>104.60000014305101</v>
      </c>
      <c r="DG28">
        <v>0</v>
      </c>
      <c r="DH28">
        <v>776.20438461538504</v>
      </c>
      <c r="DI28">
        <v>6.7404444566511996</v>
      </c>
      <c r="DJ28">
        <v>1.06502563825255</v>
      </c>
      <c r="DK28">
        <v>433.47423076923099</v>
      </c>
      <c r="DL28">
        <v>15</v>
      </c>
      <c r="DM28">
        <v>1599591063.0999999</v>
      </c>
      <c r="DN28" t="s">
        <v>417</v>
      </c>
      <c r="DO28">
        <v>1599591059.5999999</v>
      </c>
      <c r="DP28">
        <v>1599591063.0999999</v>
      </c>
      <c r="DQ28">
        <v>27</v>
      </c>
      <c r="DR28">
        <v>-1.7000000000000001E-2</v>
      </c>
      <c r="DS28">
        <v>5.0000000000000001E-3</v>
      </c>
      <c r="DT28">
        <v>0.25</v>
      </c>
      <c r="DU28">
        <v>0.223</v>
      </c>
      <c r="DV28">
        <v>400</v>
      </c>
      <c r="DW28">
        <v>26</v>
      </c>
      <c r="DX28">
        <v>0.22</v>
      </c>
      <c r="DY28">
        <v>0.05</v>
      </c>
      <c r="DZ28">
        <v>399.987325</v>
      </c>
      <c r="EA28">
        <v>-6.02589118200893E-2</v>
      </c>
      <c r="EB28">
        <v>2.6374597153316501E-2</v>
      </c>
      <c r="EC28">
        <v>1</v>
      </c>
      <c r="ED28">
        <v>397.77986666666698</v>
      </c>
      <c r="EE28">
        <v>-0.21784204671808399</v>
      </c>
      <c r="EF28">
        <v>2.0425039099648101E-2</v>
      </c>
      <c r="EG28">
        <v>1</v>
      </c>
      <c r="EH28">
        <v>26.258994999999999</v>
      </c>
      <c r="EI28">
        <v>3.4255159474610303E-2</v>
      </c>
      <c r="EJ28">
        <v>3.3480554057545302E-3</v>
      </c>
      <c r="EK28">
        <v>1</v>
      </c>
      <c r="EL28">
        <v>27.817914999999999</v>
      </c>
      <c r="EM28">
        <v>0.45822664165099702</v>
      </c>
      <c r="EN28">
        <v>5.6318369782869297E-2</v>
      </c>
      <c r="EO28">
        <v>1</v>
      </c>
      <c r="EP28">
        <v>4</v>
      </c>
      <c r="EQ28">
        <v>4</v>
      </c>
      <c r="ER28" t="s">
        <v>376</v>
      </c>
      <c r="ES28">
        <v>2.9989499999999998</v>
      </c>
      <c r="ET28">
        <v>2.6942499999999998</v>
      </c>
      <c r="EU28">
        <v>0.10101400000000001</v>
      </c>
      <c r="EV28">
        <v>0.10192900000000001</v>
      </c>
      <c r="EW28">
        <v>0.12207800000000001</v>
      </c>
      <c r="EX28">
        <v>0.11679200000000001</v>
      </c>
      <c r="EY28">
        <v>28337.7</v>
      </c>
      <c r="EZ28">
        <v>32039.8</v>
      </c>
      <c r="FA28">
        <v>27543.8</v>
      </c>
      <c r="FB28">
        <v>30888.6</v>
      </c>
      <c r="FC28">
        <v>33894.199999999997</v>
      </c>
      <c r="FD28">
        <v>37530</v>
      </c>
      <c r="FE28">
        <v>40675.699999999997</v>
      </c>
      <c r="FF28">
        <v>45485</v>
      </c>
      <c r="FG28">
        <v>1.97092</v>
      </c>
      <c r="FH28">
        <v>1.99603</v>
      </c>
      <c r="FI28">
        <v>3.9335299999999997E-2</v>
      </c>
      <c r="FJ28">
        <v>0</v>
      </c>
      <c r="FK28">
        <v>24.317900000000002</v>
      </c>
      <c r="FL28">
        <v>999.9</v>
      </c>
      <c r="FM28">
        <v>76.712000000000003</v>
      </c>
      <c r="FN28">
        <v>28.117000000000001</v>
      </c>
      <c r="FO28">
        <v>28.712499999999999</v>
      </c>
      <c r="FP28">
        <v>62.0411</v>
      </c>
      <c r="FQ28">
        <v>35.560899999999997</v>
      </c>
      <c r="FR28">
        <v>1</v>
      </c>
      <c r="FS28">
        <v>2.8996399999999999E-2</v>
      </c>
      <c r="FT28">
        <v>1.18649</v>
      </c>
      <c r="FU28">
        <v>20.225999999999999</v>
      </c>
      <c r="FV28">
        <v>5.2262700000000004</v>
      </c>
      <c r="FW28">
        <v>12.027900000000001</v>
      </c>
      <c r="FX28">
        <v>4.9609500000000004</v>
      </c>
      <c r="FY28">
        <v>3.30185</v>
      </c>
      <c r="FZ28">
        <v>9999</v>
      </c>
      <c r="GA28">
        <v>999.9</v>
      </c>
      <c r="GB28">
        <v>9999</v>
      </c>
      <c r="GC28">
        <v>8641.7000000000007</v>
      </c>
      <c r="GD28">
        <v>1.87948</v>
      </c>
      <c r="GE28">
        <v>1.8763700000000001</v>
      </c>
      <c r="GF28">
        <v>1.87852</v>
      </c>
      <c r="GG28">
        <v>1.87836</v>
      </c>
      <c r="GH28">
        <v>1.87975</v>
      </c>
      <c r="GI28">
        <v>1.87276</v>
      </c>
      <c r="GJ28">
        <v>1.88036</v>
      </c>
      <c r="GK28">
        <v>1.8744499999999999</v>
      </c>
      <c r="GL28">
        <v>5</v>
      </c>
      <c r="GM28">
        <v>0</v>
      </c>
      <c r="GN28">
        <v>0</v>
      </c>
      <c r="GO28">
        <v>0</v>
      </c>
      <c r="GP28" t="s">
        <v>362</v>
      </c>
      <c r="GQ28" t="s">
        <v>363</v>
      </c>
      <c r="GR28" t="s">
        <v>364</v>
      </c>
      <c r="GS28" t="s">
        <v>364</v>
      </c>
      <c r="GT28" t="s">
        <v>364</v>
      </c>
      <c r="GU28" t="s">
        <v>364</v>
      </c>
      <c r="GV28">
        <v>0</v>
      </c>
      <c r="GW28">
        <v>100</v>
      </c>
      <c r="GX28">
        <v>100</v>
      </c>
      <c r="GY28">
        <v>0.25</v>
      </c>
      <c r="GZ28">
        <v>0.2235</v>
      </c>
      <c r="HA28">
        <v>0.249857142857252</v>
      </c>
      <c r="HB28">
        <v>0</v>
      </c>
      <c r="HC28">
        <v>0</v>
      </c>
      <c r="HD28">
        <v>0</v>
      </c>
      <c r="HE28">
        <v>0.22348499999999999</v>
      </c>
      <c r="HF28">
        <v>0</v>
      </c>
      <c r="HG28">
        <v>0</v>
      </c>
      <c r="HH28">
        <v>0</v>
      </c>
      <c r="HI28">
        <v>-1</v>
      </c>
      <c r="HJ28">
        <v>-1</v>
      </c>
      <c r="HK28">
        <v>-1</v>
      </c>
      <c r="HL28">
        <v>-1</v>
      </c>
      <c r="HM28">
        <v>0.7</v>
      </c>
      <c r="HN28">
        <v>0.6</v>
      </c>
      <c r="HO28">
        <v>2</v>
      </c>
      <c r="HP28">
        <v>511.78699999999998</v>
      </c>
      <c r="HQ28">
        <v>511.62299999999999</v>
      </c>
      <c r="HR28">
        <v>23.6401</v>
      </c>
      <c r="HS28">
        <v>27.792400000000001</v>
      </c>
      <c r="HT28">
        <v>29.9998</v>
      </c>
      <c r="HU28">
        <v>27.749400000000001</v>
      </c>
      <c r="HV28">
        <v>27.757100000000001</v>
      </c>
      <c r="HW28">
        <v>20.557200000000002</v>
      </c>
      <c r="HX28">
        <v>20.05</v>
      </c>
      <c r="HY28">
        <v>95.7</v>
      </c>
      <c r="HZ28">
        <v>23.638400000000001</v>
      </c>
      <c r="IA28">
        <v>400</v>
      </c>
      <c r="IB28">
        <v>13.410399999999999</v>
      </c>
      <c r="IC28">
        <v>104.742</v>
      </c>
      <c r="ID28">
        <v>101.586</v>
      </c>
    </row>
    <row r="29" spans="1:238" x14ac:dyDescent="0.35">
      <c r="A29">
        <v>12</v>
      </c>
      <c r="B29">
        <v>1599591193.0999999</v>
      </c>
      <c r="C29">
        <v>2684.0999999046298</v>
      </c>
      <c r="D29" t="s">
        <v>418</v>
      </c>
      <c r="E29" t="s">
        <v>419</v>
      </c>
      <c r="F29">
        <v>1599591193.0999999</v>
      </c>
      <c r="G29">
        <f t="shared" si="0"/>
        <v>1.3175791132133061E-3</v>
      </c>
      <c r="H29">
        <f t="shared" si="1"/>
        <v>-1.1517623515596267</v>
      </c>
      <c r="I29">
        <f t="shared" si="2"/>
        <v>400.74600127887578</v>
      </c>
      <c r="J29">
        <f t="shared" si="3"/>
        <v>403.22840170944136</v>
      </c>
      <c r="K29">
        <f t="shared" si="4"/>
        <v>41.201458729132938</v>
      </c>
      <c r="L29">
        <f t="shared" si="5"/>
        <v>40.947809634834194</v>
      </c>
      <c r="M29">
        <f t="shared" si="6"/>
        <v>0.43713949425959542</v>
      </c>
      <c r="N29">
        <f t="shared" si="7"/>
        <v>2.2899620000084231</v>
      </c>
      <c r="O29">
        <f t="shared" si="8"/>
        <v>0.39552163885858815</v>
      </c>
      <c r="P29">
        <f t="shared" si="9"/>
        <v>0.25060921011446663</v>
      </c>
      <c r="Q29">
        <f t="shared" si="10"/>
        <v>1.5958132752824533E-5</v>
      </c>
      <c r="R29">
        <f t="shared" si="11"/>
        <v>25.393547400811908</v>
      </c>
      <c r="S29">
        <f t="shared" si="12"/>
        <v>24.982399999999998</v>
      </c>
      <c r="T29">
        <f t="shared" si="13"/>
        <v>3.1763426962652286</v>
      </c>
      <c r="U29">
        <f t="shared" si="14"/>
        <v>85.227251801068078</v>
      </c>
      <c r="V29">
        <f t="shared" si="15"/>
        <v>2.8459905728799999</v>
      </c>
      <c r="W29">
        <f t="shared" si="16"/>
        <v>3.3392964254237909</v>
      </c>
      <c r="X29">
        <f t="shared" si="17"/>
        <v>0.33035212338522868</v>
      </c>
      <c r="Y29">
        <f t="shared" si="18"/>
        <v>-58.105238892706801</v>
      </c>
      <c r="Z29">
        <f t="shared" si="19"/>
        <v>103.9132782626274</v>
      </c>
      <c r="AA29">
        <f t="shared" si="20"/>
        <v>9.637524359348884</v>
      </c>
      <c r="AB29">
        <f t="shared" si="21"/>
        <v>55.445579687402237</v>
      </c>
      <c r="AC29">
        <v>10</v>
      </c>
      <c r="AD29">
        <v>2</v>
      </c>
      <c r="AE29">
        <f t="shared" si="22"/>
        <v>1.0003697258435809</v>
      </c>
      <c r="AF29">
        <f t="shared" si="23"/>
        <v>3.6972584358085925E-2</v>
      </c>
      <c r="AG29">
        <f t="shared" si="24"/>
        <v>54114.135823181583</v>
      </c>
      <c r="AH29" t="s">
        <v>420</v>
      </c>
      <c r="AI29">
        <v>10234.4</v>
      </c>
      <c r="AJ29">
        <v>756.02115384615399</v>
      </c>
      <c r="AK29">
        <v>2948.18</v>
      </c>
      <c r="AL29">
        <f t="shared" si="25"/>
        <v>2192.1588461538458</v>
      </c>
      <c r="AM29">
        <f t="shared" si="26"/>
        <v>0.74356343444221384</v>
      </c>
      <c r="AN29">
        <v>-1.1511359329578601</v>
      </c>
      <c r="AO29" t="s">
        <v>421</v>
      </c>
      <c r="AP29" t="s">
        <v>421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8.3993448127764E-4</v>
      </c>
      <c r="AV29">
        <f t="shared" si="29"/>
        <v>-1.1517623515596267</v>
      </c>
      <c r="AW29" t="e">
        <f t="shared" si="30"/>
        <v>#DIV/0!</v>
      </c>
      <c r="AX29" t="e">
        <f t="shared" si="31"/>
        <v>#DIV/0!</v>
      </c>
      <c r="AY29">
        <f t="shared" si="32"/>
        <v>-0.74579460151908694</v>
      </c>
      <c r="AZ29" t="e">
        <f t="shared" si="33"/>
        <v>#DIV/0!</v>
      </c>
      <c r="BA29" t="s">
        <v>421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1.344875169594848</v>
      </c>
      <c r="BH29" t="e">
        <f t="shared" si="39"/>
        <v>#DIV/0!</v>
      </c>
      <c r="BI29" t="e">
        <f t="shared" si="40"/>
        <v>#DIV/0!</v>
      </c>
      <c r="BJ29">
        <f t="shared" si="41"/>
        <v>9.9996100000000008E-3</v>
      </c>
      <c r="BK29">
        <f t="shared" si="42"/>
        <v>8.3993448127764E-4</v>
      </c>
      <c r="BL29">
        <f t="shared" si="43"/>
        <v>8.3996723999999995E-2</v>
      </c>
      <c r="BM29">
        <f t="shared" si="44"/>
        <v>1.8999259000000001E-2</v>
      </c>
      <c r="BN29">
        <v>1599591193.0999999</v>
      </c>
      <c r="BO29">
        <v>400.74599999999998</v>
      </c>
      <c r="BP29">
        <v>399.99799999999999</v>
      </c>
      <c r="BQ29">
        <v>27.853000000000002</v>
      </c>
      <c r="BR29">
        <v>26.316500000000001</v>
      </c>
      <c r="BS29">
        <v>400.49599999999998</v>
      </c>
      <c r="BT29">
        <v>27.627199999999998</v>
      </c>
      <c r="BU29">
        <v>499.99099999999999</v>
      </c>
      <c r="BV29">
        <v>102.07899999999999</v>
      </c>
      <c r="BW29">
        <v>9.9959999999999993E-2</v>
      </c>
      <c r="BX29">
        <v>25.824100000000001</v>
      </c>
      <c r="BY29">
        <v>24.982399999999998</v>
      </c>
      <c r="BZ29">
        <v>999.9</v>
      </c>
      <c r="CA29">
        <v>0</v>
      </c>
      <c r="CB29">
        <v>0</v>
      </c>
      <c r="CC29">
        <v>9985.6200000000008</v>
      </c>
      <c r="CD29">
        <v>0</v>
      </c>
      <c r="CE29">
        <v>16.035499999999999</v>
      </c>
      <c r="CF29">
        <v>0.74789399999999995</v>
      </c>
      <c r="CG29">
        <v>412.22800000000001</v>
      </c>
      <c r="CH29">
        <v>410.80900000000003</v>
      </c>
      <c r="CI29">
        <v>1.5365</v>
      </c>
      <c r="CJ29">
        <v>399.99799999999999</v>
      </c>
      <c r="CK29">
        <v>26.316500000000001</v>
      </c>
      <c r="CL29">
        <v>2.8431999999999999</v>
      </c>
      <c r="CM29">
        <v>2.6863600000000001</v>
      </c>
      <c r="CN29">
        <v>23.1371</v>
      </c>
      <c r="CO29">
        <v>22.201899999999998</v>
      </c>
      <c r="CP29">
        <v>9.9996100000000008E-3</v>
      </c>
      <c r="CQ29">
        <v>0</v>
      </c>
      <c r="CR29">
        <v>0</v>
      </c>
      <c r="CS29">
        <v>0</v>
      </c>
      <c r="CT29">
        <v>757.35</v>
      </c>
      <c r="CU29">
        <v>9.9996100000000008E-3</v>
      </c>
      <c r="CV29">
        <v>72.25</v>
      </c>
      <c r="CW29">
        <v>11.15</v>
      </c>
      <c r="CX29">
        <v>40.311999999999998</v>
      </c>
      <c r="CY29">
        <v>44</v>
      </c>
      <c r="CZ29">
        <v>42.436999999999998</v>
      </c>
      <c r="DA29">
        <v>43.125</v>
      </c>
      <c r="DB29">
        <v>42.686999999999998</v>
      </c>
      <c r="DC29">
        <v>0</v>
      </c>
      <c r="DD29">
        <v>0</v>
      </c>
      <c r="DE29">
        <v>0</v>
      </c>
      <c r="DF29">
        <v>92.299999952316298</v>
      </c>
      <c r="DG29">
        <v>0</v>
      </c>
      <c r="DH29">
        <v>756.02115384615399</v>
      </c>
      <c r="DI29">
        <v>4.2547007609195502</v>
      </c>
      <c r="DJ29">
        <v>2.00854675346043</v>
      </c>
      <c r="DK29">
        <v>68.928846153846195</v>
      </c>
      <c r="DL29">
        <v>15</v>
      </c>
      <c r="DM29">
        <v>1599591151.5999999</v>
      </c>
      <c r="DN29" t="s">
        <v>422</v>
      </c>
      <c r="DO29">
        <v>1599591146.5999999</v>
      </c>
      <c r="DP29">
        <v>1599591151.5999999</v>
      </c>
      <c r="DQ29">
        <v>28</v>
      </c>
      <c r="DR29">
        <v>0</v>
      </c>
      <c r="DS29">
        <v>2E-3</v>
      </c>
      <c r="DT29">
        <v>0.249</v>
      </c>
      <c r="DU29">
        <v>0.22600000000000001</v>
      </c>
      <c r="DV29">
        <v>400</v>
      </c>
      <c r="DW29">
        <v>26</v>
      </c>
      <c r="DX29">
        <v>0.36</v>
      </c>
      <c r="DY29">
        <v>0.05</v>
      </c>
      <c r="DZ29">
        <v>399.99417499999998</v>
      </c>
      <c r="EA29">
        <v>9.8487804877205903E-2</v>
      </c>
      <c r="EB29">
        <v>1.5934063354957201E-2</v>
      </c>
      <c r="EC29">
        <v>1</v>
      </c>
      <c r="ED29">
        <v>400.65256666666698</v>
      </c>
      <c r="EE29">
        <v>0.65125695216870105</v>
      </c>
      <c r="EF29">
        <v>4.9162779507353503E-2</v>
      </c>
      <c r="EG29">
        <v>1</v>
      </c>
      <c r="EH29">
        <v>26.310275000000001</v>
      </c>
      <c r="EI29">
        <v>2.8511819887373401E-2</v>
      </c>
      <c r="EJ29">
        <v>2.81955226942159E-3</v>
      </c>
      <c r="EK29">
        <v>1</v>
      </c>
      <c r="EL29">
        <v>27.853455</v>
      </c>
      <c r="EM29">
        <v>2.3549718574106301E-2</v>
      </c>
      <c r="EN29">
        <v>5.7445604705667801E-3</v>
      </c>
      <c r="EO29">
        <v>1</v>
      </c>
      <c r="EP29">
        <v>4</v>
      </c>
      <c r="EQ29">
        <v>4</v>
      </c>
      <c r="ER29" t="s">
        <v>376</v>
      </c>
      <c r="ES29">
        <v>2.99892</v>
      </c>
      <c r="ET29">
        <v>2.6941700000000002</v>
      </c>
      <c r="EU29">
        <v>0.10159899999999999</v>
      </c>
      <c r="EV29">
        <v>0.101926</v>
      </c>
      <c r="EW29">
        <v>0.12205199999999999</v>
      </c>
      <c r="EX29">
        <v>0.116948</v>
      </c>
      <c r="EY29">
        <v>28319.8</v>
      </c>
      <c r="EZ29">
        <v>32039.9</v>
      </c>
      <c r="FA29">
        <v>27544.3</v>
      </c>
      <c r="FB29">
        <v>30888.5</v>
      </c>
      <c r="FC29">
        <v>33895.9</v>
      </c>
      <c r="FD29">
        <v>37523.4</v>
      </c>
      <c r="FE29">
        <v>40676.5</v>
      </c>
      <c r="FF29">
        <v>45485</v>
      </c>
      <c r="FG29">
        <v>1.97095</v>
      </c>
      <c r="FH29">
        <v>1.9963</v>
      </c>
      <c r="FI29">
        <v>3.8109700000000003E-2</v>
      </c>
      <c r="FJ29">
        <v>0</v>
      </c>
      <c r="FK29">
        <v>24.3568</v>
      </c>
      <c r="FL29">
        <v>999.9</v>
      </c>
      <c r="FM29">
        <v>76.688000000000002</v>
      </c>
      <c r="FN29">
        <v>28.167999999999999</v>
      </c>
      <c r="FO29">
        <v>28.787199999999999</v>
      </c>
      <c r="FP29">
        <v>61.981099999999998</v>
      </c>
      <c r="FQ29">
        <v>35.713099999999997</v>
      </c>
      <c r="FR29">
        <v>1</v>
      </c>
      <c r="FS29">
        <v>2.7832800000000001E-2</v>
      </c>
      <c r="FT29">
        <v>1.2220599999999999</v>
      </c>
      <c r="FU29">
        <v>20.2273</v>
      </c>
      <c r="FV29">
        <v>5.2229799999999997</v>
      </c>
      <c r="FW29">
        <v>12.027900000000001</v>
      </c>
      <c r="FX29">
        <v>4.9605499999999996</v>
      </c>
      <c r="FY29">
        <v>3.3018999999999998</v>
      </c>
      <c r="FZ29">
        <v>9999</v>
      </c>
      <c r="GA29">
        <v>999.9</v>
      </c>
      <c r="GB29">
        <v>9999</v>
      </c>
      <c r="GC29">
        <v>8643.5</v>
      </c>
      <c r="GD29">
        <v>1.8795299999999999</v>
      </c>
      <c r="GE29">
        <v>1.8763700000000001</v>
      </c>
      <c r="GF29">
        <v>1.87853</v>
      </c>
      <c r="GG29">
        <v>1.87836</v>
      </c>
      <c r="GH29">
        <v>1.8797299999999999</v>
      </c>
      <c r="GI29">
        <v>1.8727199999999999</v>
      </c>
      <c r="GJ29">
        <v>1.88036</v>
      </c>
      <c r="GK29">
        <v>1.87446</v>
      </c>
      <c r="GL29">
        <v>5</v>
      </c>
      <c r="GM29">
        <v>0</v>
      </c>
      <c r="GN29">
        <v>0</v>
      </c>
      <c r="GO29">
        <v>0</v>
      </c>
      <c r="GP29" t="s">
        <v>362</v>
      </c>
      <c r="GQ29" t="s">
        <v>363</v>
      </c>
      <c r="GR29" t="s">
        <v>364</v>
      </c>
      <c r="GS29" t="s">
        <v>364</v>
      </c>
      <c r="GT29" t="s">
        <v>364</v>
      </c>
      <c r="GU29" t="s">
        <v>364</v>
      </c>
      <c r="GV29">
        <v>0</v>
      </c>
      <c r="GW29">
        <v>100</v>
      </c>
      <c r="GX29">
        <v>100</v>
      </c>
      <c r="GY29">
        <v>0.25</v>
      </c>
      <c r="GZ29">
        <v>0.2258</v>
      </c>
      <c r="HA29">
        <v>0.24940000000003701</v>
      </c>
      <c r="HB29">
        <v>0</v>
      </c>
      <c r="HC29">
        <v>0</v>
      </c>
      <c r="HD29">
        <v>0</v>
      </c>
      <c r="HE29">
        <v>0.225720000000003</v>
      </c>
      <c r="HF29">
        <v>0</v>
      </c>
      <c r="HG29">
        <v>0</v>
      </c>
      <c r="HH29">
        <v>0</v>
      </c>
      <c r="HI29">
        <v>-1</v>
      </c>
      <c r="HJ29">
        <v>-1</v>
      </c>
      <c r="HK29">
        <v>-1</v>
      </c>
      <c r="HL29">
        <v>-1</v>
      </c>
      <c r="HM29">
        <v>0.8</v>
      </c>
      <c r="HN29">
        <v>0.7</v>
      </c>
      <c r="HO29">
        <v>2</v>
      </c>
      <c r="HP29">
        <v>511.74299999999999</v>
      </c>
      <c r="HQ29">
        <v>511.72300000000001</v>
      </c>
      <c r="HR29">
        <v>23.641100000000002</v>
      </c>
      <c r="HS29">
        <v>27.773499999999999</v>
      </c>
      <c r="HT29">
        <v>30</v>
      </c>
      <c r="HU29">
        <v>27.742899999999999</v>
      </c>
      <c r="HV29">
        <v>27.747800000000002</v>
      </c>
      <c r="HW29">
        <v>20.560400000000001</v>
      </c>
      <c r="HX29">
        <v>20.05</v>
      </c>
      <c r="HY29">
        <v>95.7</v>
      </c>
      <c r="HZ29">
        <v>23.640699999999999</v>
      </c>
      <c r="IA29">
        <v>400</v>
      </c>
      <c r="IB29">
        <v>13.410399999999999</v>
      </c>
      <c r="IC29">
        <v>104.744</v>
      </c>
      <c r="ID29">
        <v>101.586</v>
      </c>
    </row>
    <row r="30" spans="1:238" x14ac:dyDescent="0.35">
      <c r="A30">
        <v>13</v>
      </c>
      <c r="B30">
        <v>1599592664</v>
      </c>
      <c r="C30">
        <v>4155</v>
      </c>
      <c r="D30" t="s">
        <v>423</v>
      </c>
      <c r="E30" t="s">
        <v>424</v>
      </c>
      <c r="F30">
        <v>1599592664</v>
      </c>
      <c r="G30">
        <f t="shared" si="0"/>
        <v>7.9595398984145811E-4</v>
      </c>
      <c r="H30">
        <f t="shared" si="1"/>
        <v>-1.2581262820807546</v>
      </c>
      <c r="I30">
        <f t="shared" si="2"/>
        <v>401.13100139298479</v>
      </c>
      <c r="J30">
        <f t="shared" si="3"/>
        <v>407.63149063594324</v>
      </c>
      <c r="K30">
        <f t="shared" si="4"/>
        <v>41.643662025203795</v>
      </c>
      <c r="L30">
        <f t="shared" si="5"/>
        <v>40.979571582608429</v>
      </c>
      <c r="M30">
        <f t="shared" si="6"/>
        <v>0.24197705674659761</v>
      </c>
      <c r="N30">
        <f t="shared" si="7"/>
        <v>2.2915113329525205</v>
      </c>
      <c r="O30">
        <f t="shared" si="8"/>
        <v>0.22862488426495545</v>
      </c>
      <c r="P30">
        <f t="shared" si="9"/>
        <v>0.14402876166785006</v>
      </c>
      <c r="Q30">
        <f t="shared" si="10"/>
        <v>1.5958132752824533E-5</v>
      </c>
      <c r="R30">
        <f t="shared" si="11"/>
        <v>25.349214924230264</v>
      </c>
      <c r="S30">
        <f t="shared" si="12"/>
        <v>25.025300000000001</v>
      </c>
      <c r="T30">
        <f t="shared" si="13"/>
        <v>3.1844768601065905</v>
      </c>
      <c r="U30">
        <f t="shared" si="14"/>
        <v>86.117173971907405</v>
      </c>
      <c r="V30">
        <f t="shared" si="15"/>
        <v>2.8392939892746001</v>
      </c>
      <c r="W30">
        <f t="shared" si="16"/>
        <v>3.2970124985764357</v>
      </c>
      <c r="X30">
        <f t="shared" si="17"/>
        <v>0.3451828708319904</v>
      </c>
      <c r="Y30">
        <f t="shared" si="18"/>
        <v>-35.101570952008302</v>
      </c>
      <c r="Z30">
        <f t="shared" si="19"/>
        <v>72.134982049669361</v>
      </c>
      <c r="AA30">
        <f t="shared" si="20"/>
        <v>6.6799104900870603</v>
      </c>
      <c r="AB30">
        <f t="shared" si="21"/>
        <v>43.713337545880876</v>
      </c>
      <c r="AC30">
        <v>10</v>
      </c>
      <c r="AD30">
        <v>2</v>
      </c>
      <c r="AE30">
        <f t="shared" si="22"/>
        <v>1.0003691072449235</v>
      </c>
      <c r="AF30">
        <f t="shared" si="23"/>
        <v>3.6910724492345004E-2</v>
      </c>
      <c r="AG30">
        <f t="shared" si="24"/>
        <v>54204.793918507137</v>
      </c>
      <c r="AH30" t="s">
        <v>425</v>
      </c>
      <c r="AI30">
        <v>10237.200000000001</v>
      </c>
      <c r="AJ30">
        <v>726.904</v>
      </c>
      <c r="AK30">
        <v>3261.84</v>
      </c>
      <c r="AL30">
        <f t="shared" si="25"/>
        <v>2534.9360000000001</v>
      </c>
      <c r="AM30">
        <f t="shared" si="26"/>
        <v>0.77714909376302943</v>
      </c>
      <c r="AN30">
        <v>-1.25754089642319</v>
      </c>
      <c r="AO30" t="s">
        <v>421</v>
      </c>
      <c r="AP30" t="s">
        <v>421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8.3993448127764E-4</v>
      </c>
      <c r="AV30">
        <f t="shared" si="29"/>
        <v>-1.2581262820807546</v>
      </c>
      <c r="AW30" t="e">
        <f t="shared" si="30"/>
        <v>#DIV/0!</v>
      </c>
      <c r="AX30" t="e">
        <f t="shared" si="31"/>
        <v>#DIV/0!</v>
      </c>
      <c r="AY30">
        <f t="shared" si="32"/>
        <v>-0.69694204799660886</v>
      </c>
      <c r="AZ30" t="e">
        <f t="shared" si="33"/>
        <v>#DIV/0!</v>
      </c>
      <c r="BA30" t="s">
        <v>421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1.2867543795977492</v>
      </c>
      <c r="BH30" t="e">
        <f t="shared" si="39"/>
        <v>#DIV/0!</v>
      </c>
      <c r="BI30" t="e">
        <f t="shared" si="40"/>
        <v>#DIV/0!</v>
      </c>
      <c r="BJ30">
        <f t="shared" si="41"/>
        <v>9.9996100000000008E-3</v>
      </c>
      <c r="BK30">
        <f t="shared" si="42"/>
        <v>8.3993448127764E-4</v>
      </c>
      <c r="BL30">
        <f t="shared" si="43"/>
        <v>8.3996723999999995E-2</v>
      </c>
      <c r="BM30">
        <f t="shared" si="44"/>
        <v>1.8999259000000001E-2</v>
      </c>
      <c r="BN30">
        <v>1599592664</v>
      </c>
      <c r="BO30">
        <v>401.13099999999997</v>
      </c>
      <c r="BP30">
        <v>400.005</v>
      </c>
      <c r="BQ30">
        <v>27.7926</v>
      </c>
      <c r="BR30">
        <v>26.8644</v>
      </c>
      <c r="BS30">
        <v>400.94400000000002</v>
      </c>
      <c r="BT30">
        <v>27.5669</v>
      </c>
      <c r="BU30">
        <v>500.02499999999998</v>
      </c>
      <c r="BV30">
        <v>102.06</v>
      </c>
      <c r="BW30">
        <v>0.10007099999999999</v>
      </c>
      <c r="BX30">
        <v>25.609200000000001</v>
      </c>
      <c r="BY30">
        <v>25.025300000000001</v>
      </c>
      <c r="BZ30">
        <v>999.9</v>
      </c>
      <c r="CA30">
        <v>0</v>
      </c>
      <c r="CB30">
        <v>0</v>
      </c>
      <c r="CC30">
        <v>9997.5</v>
      </c>
      <c r="CD30">
        <v>0</v>
      </c>
      <c r="CE30">
        <v>12.1572</v>
      </c>
      <c r="CF30">
        <v>1.1883900000000001</v>
      </c>
      <c r="CG30">
        <v>412.66300000000001</v>
      </c>
      <c r="CH30">
        <v>411.048</v>
      </c>
      <c r="CI30">
        <v>0.92822800000000005</v>
      </c>
      <c r="CJ30">
        <v>400.005</v>
      </c>
      <c r="CK30">
        <v>26.8644</v>
      </c>
      <c r="CL30">
        <v>2.8365</v>
      </c>
      <c r="CM30">
        <v>2.7417699999999998</v>
      </c>
      <c r="CN30">
        <v>23.098099999999999</v>
      </c>
      <c r="CO30">
        <v>22.537600000000001</v>
      </c>
      <c r="CP30">
        <v>9.9996100000000008E-3</v>
      </c>
      <c r="CQ30">
        <v>0</v>
      </c>
      <c r="CR30">
        <v>0</v>
      </c>
      <c r="CS30">
        <v>0</v>
      </c>
      <c r="CT30">
        <v>728.8</v>
      </c>
      <c r="CU30">
        <v>9.9996100000000008E-3</v>
      </c>
      <c r="CV30">
        <v>54.5</v>
      </c>
      <c r="CW30">
        <v>8.8000000000000007</v>
      </c>
      <c r="CX30">
        <v>37.436999999999998</v>
      </c>
      <c r="CY30">
        <v>41.436999999999998</v>
      </c>
      <c r="CZ30">
        <v>39.561999999999998</v>
      </c>
      <c r="DA30">
        <v>40.875</v>
      </c>
      <c r="DB30">
        <v>40.061999999999998</v>
      </c>
      <c r="DC30">
        <v>0</v>
      </c>
      <c r="DD30">
        <v>0</v>
      </c>
      <c r="DE30">
        <v>0</v>
      </c>
      <c r="DF30">
        <v>1470.39999985695</v>
      </c>
      <c r="DG30">
        <v>0</v>
      </c>
      <c r="DH30">
        <v>726.904</v>
      </c>
      <c r="DI30">
        <v>6.3730768157084503</v>
      </c>
      <c r="DJ30">
        <v>-22.407692220601302</v>
      </c>
      <c r="DK30">
        <v>52.892000000000003</v>
      </c>
      <c r="DL30">
        <v>15</v>
      </c>
      <c r="DM30">
        <v>1599592681</v>
      </c>
      <c r="DN30" t="s">
        <v>426</v>
      </c>
      <c r="DO30">
        <v>1599592681</v>
      </c>
      <c r="DP30">
        <v>1599591151.5999999</v>
      </c>
      <c r="DQ30">
        <v>29</v>
      </c>
      <c r="DR30">
        <v>-6.2E-2</v>
      </c>
      <c r="DS30">
        <v>2E-3</v>
      </c>
      <c r="DT30">
        <v>0.187</v>
      </c>
      <c r="DU30">
        <v>0.22600000000000001</v>
      </c>
      <c r="DV30">
        <v>400</v>
      </c>
      <c r="DW30">
        <v>26</v>
      </c>
      <c r="DX30">
        <v>0.15</v>
      </c>
      <c r="DY30">
        <v>0.05</v>
      </c>
      <c r="DZ30">
        <v>399.98894999999999</v>
      </c>
      <c r="EA30">
        <v>0.118919324576758</v>
      </c>
      <c r="EB30">
        <v>2.03984680797345E-2</v>
      </c>
      <c r="EC30">
        <v>0</v>
      </c>
      <c r="ED30">
        <v>401.179933333333</v>
      </c>
      <c r="EE30">
        <v>6.1615127920528701E-2</v>
      </c>
      <c r="EF30">
        <v>9.6434203245306504E-3</v>
      </c>
      <c r="EG30">
        <v>1</v>
      </c>
      <c r="EH30">
        <v>26.861507499999998</v>
      </c>
      <c r="EI30">
        <v>1.4745590994349401E-2</v>
      </c>
      <c r="EJ30">
        <v>1.5500624987397999E-3</v>
      </c>
      <c r="EK30">
        <v>1</v>
      </c>
      <c r="EL30">
        <v>27.790757500000002</v>
      </c>
      <c r="EM30">
        <v>4.0806754220756199E-3</v>
      </c>
      <c r="EN30">
        <v>6.5493797416231198E-4</v>
      </c>
      <c r="EO30">
        <v>1</v>
      </c>
      <c r="EP30">
        <v>3</v>
      </c>
      <c r="EQ30">
        <v>4</v>
      </c>
      <c r="ER30" t="s">
        <v>361</v>
      </c>
      <c r="ES30">
        <v>2.9989599999999998</v>
      </c>
      <c r="ET30">
        <v>2.69428</v>
      </c>
      <c r="EU30">
        <v>0.101628</v>
      </c>
      <c r="EV30">
        <v>0.10187400000000001</v>
      </c>
      <c r="EW30">
        <v>0.12180000000000001</v>
      </c>
      <c r="EX30">
        <v>0.118564</v>
      </c>
      <c r="EY30">
        <v>28306.400000000001</v>
      </c>
      <c r="EZ30">
        <v>32019.3</v>
      </c>
      <c r="FA30">
        <v>27532.799999999999</v>
      </c>
      <c r="FB30">
        <v>30867.599999999999</v>
      </c>
      <c r="FC30">
        <v>33896.1</v>
      </c>
      <c r="FD30">
        <v>37431.699999999997</v>
      </c>
      <c r="FE30">
        <v>40664.9</v>
      </c>
      <c r="FF30">
        <v>45457.3</v>
      </c>
      <c r="FG30">
        <v>1.9689300000000001</v>
      </c>
      <c r="FH30">
        <v>1.99115</v>
      </c>
      <c r="FI30">
        <v>2.87145E-2</v>
      </c>
      <c r="FJ30">
        <v>0</v>
      </c>
      <c r="FK30">
        <v>24.553999999999998</v>
      </c>
      <c r="FL30">
        <v>999.9</v>
      </c>
      <c r="FM30">
        <v>76.944000000000003</v>
      </c>
      <c r="FN30">
        <v>28.46</v>
      </c>
      <c r="FO30">
        <v>29.385999999999999</v>
      </c>
      <c r="FP30">
        <v>62.001300000000001</v>
      </c>
      <c r="FQ30">
        <v>35.717100000000002</v>
      </c>
      <c r="FR30">
        <v>1</v>
      </c>
      <c r="FS30">
        <v>4.22154E-2</v>
      </c>
      <c r="FT30">
        <v>1.24173</v>
      </c>
      <c r="FU30">
        <v>20.2272</v>
      </c>
      <c r="FV30">
        <v>5.22478</v>
      </c>
      <c r="FW30">
        <v>12.027900000000001</v>
      </c>
      <c r="FX30">
        <v>4.9608999999999996</v>
      </c>
      <c r="FY30">
        <v>3.3018700000000001</v>
      </c>
      <c r="FZ30">
        <v>9999</v>
      </c>
      <c r="GA30">
        <v>999.9</v>
      </c>
      <c r="GB30">
        <v>9999</v>
      </c>
      <c r="GC30">
        <v>8676.2000000000007</v>
      </c>
      <c r="GD30">
        <v>1.8794900000000001</v>
      </c>
      <c r="GE30">
        <v>1.8763700000000001</v>
      </c>
      <c r="GF30">
        <v>1.87852</v>
      </c>
      <c r="GG30">
        <v>1.87836</v>
      </c>
      <c r="GH30">
        <v>1.8797299999999999</v>
      </c>
      <c r="GI30">
        <v>1.8727400000000001</v>
      </c>
      <c r="GJ30">
        <v>1.88036</v>
      </c>
      <c r="GK30">
        <v>1.87446</v>
      </c>
      <c r="GL30">
        <v>5</v>
      </c>
      <c r="GM30">
        <v>0</v>
      </c>
      <c r="GN30">
        <v>0</v>
      </c>
      <c r="GO30">
        <v>0</v>
      </c>
      <c r="GP30" t="s">
        <v>362</v>
      </c>
      <c r="GQ30" t="s">
        <v>363</v>
      </c>
      <c r="GR30" t="s">
        <v>364</v>
      </c>
      <c r="GS30" t="s">
        <v>364</v>
      </c>
      <c r="GT30" t="s">
        <v>364</v>
      </c>
      <c r="GU30" t="s">
        <v>364</v>
      </c>
      <c r="GV30">
        <v>0</v>
      </c>
      <c r="GW30">
        <v>100</v>
      </c>
      <c r="GX30">
        <v>100</v>
      </c>
      <c r="GY30">
        <v>0.187</v>
      </c>
      <c r="GZ30">
        <v>0.22570000000000001</v>
      </c>
      <c r="HA30">
        <v>0.24940000000003701</v>
      </c>
      <c r="HB30">
        <v>0</v>
      </c>
      <c r="HC30">
        <v>0</v>
      </c>
      <c r="HD30">
        <v>0</v>
      </c>
      <c r="HE30">
        <v>0.225720000000003</v>
      </c>
      <c r="HF30">
        <v>0</v>
      </c>
      <c r="HG30">
        <v>0</v>
      </c>
      <c r="HH30">
        <v>0</v>
      </c>
      <c r="HI30">
        <v>-1</v>
      </c>
      <c r="HJ30">
        <v>-1</v>
      </c>
      <c r="HK30">
        <v>-1</v>
      </c>
      <c r="HL30">
        <v>-1</v>
      </c>
      <c r="HM30">
        <v>25.3</v>
      </c>
      <c r="HN30">
        <v>25.2</v>
      </c>
      <c r="HO30">
        <v>2</v>
      </c>
      <c r="HP30">
        <v>511.77600000000001</v>
      </c>
      <c r="HQ30">
        <v>509.608</v>
      </c>
      <c r="HR30">
        <v>23.597799999999999</v>
      </c>
      <c r="HS30">
        <v>27.9345</v>
      </c>
      <c r="HT30">
        <v>30.0001</v>
      </c>
      <c r="HU30">
        <v>27.895399999999999</v>
      </c>
      <c r="HV30">
        <v>27.898199999999999</v>
      </c>
      <c r="HW30">
        <v>20.6036</v>
      </c>
      <c r="HX30">
        <v>20.05</v>
      </c>
      <c r="HY30">
        <v>95.7</v>
      </c>
      <c r="HZ30">
        <v>23.5976</v>
      </c>
      <c r="IA30">
        <v>400</v>
      </c>
      <c r="IB30">
        <v>13.410399999999999</v>
      </c>
      <c r="IC30">
        <v>104.708</v>
      </c>
      <c r="ID30">
        <v>101.521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2020-09-08T14:18:13Z</dcterms:created>
  <dcterms:modified xsi:type="dcterms:W3CDTF">2020-09-21T13:48:14Z</dcterms:modified>
</cp:coreProperties>
</file>